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definedNames>
    <definedName name="_xlnm._FilterDatabase" localSheetId="0" hidden="1">'Всього'!$A$7:$EQ$38</definedName>
  </definedNames>
  <calcPr fullCalcOnLoad="1"/>
</workbook>
</file>

<file path=xl/sharedStrings.xml><?xml version="1.0" encoding="utf-8"?>
<sst xmlns="http://schemas.openxmlformats.org/spreadsheetml/2006/main" count="262" uniqueCount="82">
  <si>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</si>
  <si>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</si>
  <si>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</si>
  <si>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</si>
  <si>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</si>
  <si>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</si>
  <si>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</si>
  <si>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</si>
  <si>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</si>
  <si>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</si>
  <si>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</si>
  <si>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</si>
  <si>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</si>
  <si>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</si>
  <si>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</si>
  <si>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Торчинська</t>
  </si>
  <si>
    <t>Баївська</t>
  </si>
  <si>
    <t>Баківцівська</t>
  </si>
  <si>
    <t>Боголюбська</t>
  </si>
  <si>
    <t>Боратинська</t>
  </si>
  <si>
    <t>Буянівська</t>
  </si>
  <si>
    <t>Веселівська</t>
  </si>
  <si>
    <t>Воютинська</t>
  </si>
  <si>
    <t>Гіркополонківська</t>
  </si>
  <si>
    <t>Городищенська</t>
  </si>
  <si>
    <t>Заборольська</t>
  </si>
  <si>
    <t>Коршівська</t>
  </si>
  <si>
    <t>Лаврівська</t>
  </si>
  <si>
    <t>Липинська</t>
  </si>
  <si>
    <t>Лищенська</t>
  </si>
  <si>
    <t>Несвічівська</t>
  </si>
  <si>
    <t>Одерадівська</t>
  </si>
  <si>
    <t>Підгайцівська</t>
  </si>
  <si>
    <t>Піддубцівська</t>
  </si>
  <si>
    <t>Промінська</t>
  </si>
  <si>
    <t>Радомишльська</t>
  </si>
  <si>
    <t>Ратнівська</t>
  </si>
  <si>
    <t>Романівська</t>
  </si>
  <si>
    <t>Садівська</t>
  </si>
  <si>
    <t>Чаруківська</t>
  </si>
  <si>
    <t>Шепельська</t>
  </si>
  <si>
    <t>Білостоцька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</si>
  <si>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</si>
  <si>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</si>
  <si>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</si>
  <si>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</si>
  <si>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</si>
  <si>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</si>
  <si>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</si>
  <si>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</si>
  <si>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</si>
  <si>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</si>
  <si>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</si>
  <si>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</si>
  <si>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</si>
  <si>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</si>
  <si>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</si>
  <si>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</si>
  <si>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</si>
  <si>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</si>
  <si>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</si>
  <si>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</si>
  <si>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</si>
  <si>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</si>
  <si>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</si>
  <si>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</si>
  <si>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</si>
  <si>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</si>
  <si>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</si>
  <si>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</si>
  <si>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</si>
  <si>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</si>
  <si>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</si>
  <si>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</si>
  <si>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</si>
  <si>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</si>
  <si>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</si>
  <si>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</si>
  <si>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</si>
  <si>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</si>
  <si>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</si>
  <si>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червня 2017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</si>
</sst>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32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2"/>
      <name val="Arial Cyr"/>
      <family val="0"/>
    </font>
    <font>
      <b/>
      <sz val="1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6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/>
    </xf>
    <xf numFmtId="213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1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/>
      <protection/>
    </xf>
    <xf numFmtId="21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13" fontId="2" fillId="0" borderId="10" xfId="0" applyNumberFormat="1" applyFont="1" applyFill="1" applyBorder="1" applyAlignment="1" applyProtection="1">
      <alignment/>
      <protection locked="0"/>
    </xf>
    <xf numFmtId="213" fontId="2" fillId="0" borderId="10" xfId="0" applyNumberFormat="1" applyFont="1" applyFill="1" applyBorder="1" applyAlignment="1" applyProtection="1">
      <alignment horizontal="center"/>
      <protection locked="0"/>
    </xf>
    <xf numFmtId="212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13" fontId="2" fillId="0" borderId="10" xfId="0" applyNumberFormat="1" applyFont="1" applyFill="1" applyBorder="1" applyAlignment="1" applyProtection="1">
      <alignment/>
      <protection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4" fillId="7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45"/>
  <sheetViews>
    <sheetView showZeros="0" tabSelected="1" zoomScale="75" zoomScaleNormal="75" zoomScaleSheetLayoutView="75" zoomScalePageLayoutView="0" workbookViewId="0" topLeftCell="A1">
      <pane xSplit="8" ySplit="7" topLeftCell="DN1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S32" sqref="DS32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7" width="13.00390625" style="5" customWidth="1"/>
    <col min="18" max="18" width="14.125" style="5" customWidth="1"/>
    <col min="19" max="21" width="13.2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customWidth="1"/>
    <col min="37" max="37" width="14.125" style="5" customWidth="1"/>
    <col min="38" max="38" width="11.375" style="5" customWidth="1"/>
    <col min="39" max="39" width="15.125" style="5" customWidth="1"/>
    <col min="40" max="40" width="15.625" style="5" customWidth="1"/>
    <col min="41" max="41" width="15.625" style="5" bestFit="1" customWidth="1"/>
    <col min="42" max="42" width="14.375" style="5" customWidth="1"/>
    <col min="43" max="43" width="15.625" style="5" customWidth="1"/>
    <col min="44" max="44" width="11.25390625" style="5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2.75390625" style="5" customWidth="1"/>
    <col min="58" max="58" width="12.625" style="5" customWidth="1"/>
    <col min="59" max="59" width="11.375" style="5" customWidth="1"/>
    <col min="60" max="60" width="12.6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4" width="12.25390625" style="5" customWidth="1"/>
    <col min="85" max="85" width="21.875" style="5" customWidth="1"/>
    <col min="86" max="86" width="18.375" style="5" customWidth="1"/>
    <col min="87" max="87" width="16.00390625" style="5" bestFit="1" customWidth="1"/>
    <col min="88" max="88" width="11.25390625" style="5" hidden="1" customWidth="1"/>
    <col min="89" max="89" width="15.75390625" style="5" hidden="1" customWidth="1"/>
    <col min="90" max="90" width="9.25390625" style="5" hidden="1" customWidth="1"/>
    <col min="91" max="91" width="12.125" style="5" hidden="1" customWidth="1"/>
    <col min="92" max="92" width="12.00390625" style="5" hidden="1" customWidth="1"/>
    <col min="93" max="93" width="10.125" style="5" hidden="1" customWidth="1"/>
    <col min="94" max="94" width="13.75390625" style="5" customWidth="1"/>
    <col min="95" max="95" width="10.875" style="5" customWidth="1"/>
    <col min="96" max="96" width="12.875" style="5" customWidth="1"/>
    <col min="97" max="97" width="10.125" style="5" customWidth="1"/>
    <col min="98" max="98" width="14.00390625" style="5" customWidth="1"/>
    <col min="99" max="99" width="12.875" style="5" customWidth="1"/>
    <col min="100" max="100" width="11.75390625" style="5" customWidth="1"/>
    <col min="101" max="101" width="12.125" style="5" customWidth="1"/>
    <col min="102" max="102" width="11.375" style="5" customWidth="1"/>
    <col min="103" max="105" width="9.625" style="5" hidden="1" customWidth="1"/>
    <col min="106" max="106" width="9.625" style="5" customWidth="1"/>
    <col min="107" max="107" width="12.375" style="5" customWidth="1"/>
    <col min="108" max="108" width="6.875" style="5" customWidth="1"/>
    <col min="109" max="109" width="14.625" style="5" bestFit="1" customWidth="1"/>
    <col min="110" max="110" width="16.625" style="5" customWidth="1"/>
    <col min="111" max="111" width="11.00390625" style="5" customWidth="1"/>
    <col min="112" max="112" width="13.625" style="5" customWidth="1"/>
    <col min="113" max="113" width="16.25390625" style="5" customWidth="1"/>
    <col min="114" max="117" width="13.25390625" style="5" customWidth="1"/>
    <col min="118" max="118" width="14.625" style="5" bestFit="1" customWidth="1"/>
    <col min="119" max="119" width="13.625" style="5" customWidth="1"/>
    <col min="120" max="120" width="12.25390625" style="5" customWidth="1"/>
    <col min="121" max="121" width="14.125" style="5" customWidth="1"/>
    <col min="122" max="122" width="14.625" style="5" customWidth="1"/>
    <col min="123" max="123" width="12.625" style="5" customWidth="1"/>
    <col min="124" max="124" width="12.375" style="5" hidden="1" customWidth="1"/>
    <col min="125" max="125" width="13.75390625" style="5" hidden="1" customWidth="1"/>
    <col min="126" max="126" width="14.375" style="5" hidden="1" customWidth="1"/>
    <col min="127" max="127" width="10.875" style="5" hidden="1" customWidth="1"/>
    <col min="128" max="128" width="10.375" style="5" hidden="1" customWidth="1"/>
    <col min="129" max="129" width="7.25390625" style="5" hidden="1" customWidth="1"/>
    <col min="130" max="130" width="14.00390625" style="5" hidden="1" customWidth="1"/>
    <col min="131" max="131" width="15.00390625" style="5" customWidth="1"/>
    <col min="132" max="132" width="17.875" style="5" bestFit="1" customWidth="1"/>
    <col min="133" max="133" width="12.875" style="5" customWidth="1"/>
    <col min="134" max="134" width="18.00390625" style="5" customWidth="1"/>
    <col min="135" max="135" width="16.375" style="5" bestFit="1" customWidth="1"/>
    <col min="136" max="136" width="10.75390625" style="5" customWidth="1"/>
    <col min="137" max="137" width="10.375" style="5" bestFit="1" customWidth="1"/>
    <col min="138" max="16384" width="9.125" style="5" customWidth="1"/>
  </cols>
  <sheetData>
    <row r="2" spans="9:23" ht="23.25">
      <c r="I2" s="68" t="s">
        <v>80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4:15" ht="18">
      <c r="N3" s="49"/>
      <c r="O3" s="49" t="s">
        <v>81</v>
      </c>
    </row>
    <row r="5" spans="1:136" s="1" customFormat="1" ht="27" customHeight="1">
      <c r="A5" s="14"/>
      <c r="B5" s="15"/>
      <c r="C5" s="50">
        <v>130500</v>
      </c>
      <c r="D5" s="50"/>
      <c r="E5" s="50"/>
      <c r="F5" s="50">
        <v>110106</v>
      </c>
      <c r="G5" s="50"/>
      <c r="H5" s="50"/>
      <c r="I5" s="50">
        <v>110202</v>
      </c>
      <c r="J5" s="50"/>
      <c r="K5" s="50"/>
      <c r="L5" s="50">
        <v>130102</v>
      </c>
      <c r="M5" s="50"/>
      <c r="N5" s="50"/>
      <c r="O5" s="54">
        <v>13020200</v>
      </c>
      <c r="P5" s="55"/>
      <c r="Q5" s="55"/>
      <c r="R5" s="50">
        <v>130302</v>
      </c>
      <c r="S5" s="50"/>
      <c r="T5" s="50"/>
      <c r="U5" s="64">
        <v>14021900</v>
      </c>
      <c r="V5" s="65"/>
      <c r="W5" s="65"/>
      <c r="X5" s="54">
        <v>14031900</v>
      </c>
      <c r="Y5" s="55"/>
      <c r="Z5" s="55"/>
      <c r="AA5" s="50">
        <v>140400</v>
      </c>
      <c r="AB5" s="50"/>
      <c r="AC5" s="50"/>
      <c r="AD5" s="50">
        <v>180100</v>
      </c>
      <c r="AE5" s="50"/>
      <c r="AF5" s="50"/>
      <c r="AG5" s="50">
        <v>180302</v>
      </c>
      <c r="AH5" s="50"/>
      <c r="AI5" s="50"/>
      <c r="AJ5" s="50">
        <v>180400</v>
      </c>
      <c r="AK5" s="50"/>
      <c r="AL5" s="50"/>
      <c r="AM5" s="50">
        <v>180500</v>
      </c>
      <c r="AN5" s="50"/>
      <c r="AO5" s="50"/>
      <c r="AP5" s="50">
        <v>210500</v>
      </c>
      <c r="AQ5" s="50"/>
      <c r="AR5" s="50"/>
      <c r="AS5" s="50">
        <v>210811</v>
      </c>
      <c r="AT5" s="50"/>
      <c r="AU5" s="50"/>
      <c r="AV5" s="50">
        <v>210815</v>
      </c>
      <c r="AW5" s="50"/>
      <c r="AX5" s="50"/>
      <c r="AY5" s="54">
        <v>22010900</v>
      </c>
      <c r="AZ5" s="55"/>
      <c r="BA5" s="55"/>
      <c r="BB5" s="54">
        <v>22012300</v>
      </c>
      <c r="BC5" s="55"/>
      <c r="BD5" s="55"/>
      <c r="BE5" s="50">
        <v>220125</v>
      </c>
      <c r="BF5" s="50"/>
      <c r="BG5" s="50"/>
      <c r="BH5" s="50">
        <v>22012600</v>
      </c>
      <c r="BI5" s="50"/>
      <c r="BJ5" s="50"/>
      <c r="BK5" s="50">
        <v>22012900</v>
      </c>
      <c r="BL5" s="50"/>
      <c r="BM5" s="50"/>
      <c r="BN5" s="50">
        <v>220800</v>
      </c>
      <c r="BO5" s="50"/>
      <c r="BP5" s="50"/>
      <c r="BQ5" s="50">
        <v>220900</v>
      </c>
      <c r="BR5" s="50"/>
      <c r="BS5" s="50"/>
      <c r="BT5" s="64">
        <v>22130000</v>
      </c>
      <c r="BU5" s="65"/>
      <c r="BV5" s="65"/>
      <c r="BW5" s="50">
        <v>240603</v>
      </c>
      <c r="BX5" s="50"/>
      <c r="BY5" s="50"/>
      <c r="BZ5" s="50">
        <v>310102</v>
      </c>
      <c r="CA5" s="50"/>
      <c r="CB5" s="50"/>
      <c r="CC5" s="16"/>
      <c r="CD5" s="50">
        <v>31010200</v>
      </c>
      <c r="CE5" s="50"/>
      <c r="CF5" s="50"/>
      <c r="CG5" s="50"/>
      <c r="CH5" s="50"/>
      <c r="CI5" s="50"/>
      <c r="CJ5" s="50">
        <v>120200</v>
      </c>
      <c r="CK5" s="50"/>
      <c r="CL5" s="50"/>
      <c r="CM5" s="50">
        <v>190500</v>
      </c>
      <c r="CN5" s="50"/>
      <c r="CO5" s="50"/>
      <c r="CP5" s="63">
        <v>19010000</v>
      </c>
      <c r="CQ5" s="63"/>
      <c r="CR5" s="63"/>
      <c r="CS5" s="67">
        <v>18000000</v>
      </c>
      <c r="CT5" s="67"/>
      <c r="CU5" s="67"/>
      <c r="CV5" s="63">
        <v>21110000</v>
      </c>
      <c r="CW5" s="63"/>
      <c r="CX5" s="63"/>
      <c r="CY5" s="63">
        <v>241700</v>
      </c>
      <c r="CZ5" s="63"/>
      <c r="DA5" s="63"/>
      <c r="DB5" s="63">
        <v>24062100</v>
      </c>
      <c r="DC5" s="63"/>
      <c r="DD5" s="63"/>
      <c r="DE5" s="63">
        <v>24170000</v>
      </c>
      <c r="DF5" s="63"/>
      <c r="DG5" s="63"/>
      <c r="DH5" s="63">
        <v>25000000</v>
      </c>
      <c r="DI5" s="63"/>
      <c r="DJ5" s="63"/>
      <c r="DK5" s="63">
        <v>31030000</v>
      </c>
      <c r="DL5" s="63"/>
      <c r="DM5" s="63"/>
      <c r="DN5" s="63">
        <v>33010000</v>
      </c>
      <c r="DO5" s="63"/>
      <c r="DP5" s="63"/>
      <c r="DQ5" s="63">
        <v>50110000</v>
      </c>
      <c r="DR5" s="63"/>
      <c r="DS5" s="63"/>
      <c r="DT5" s="50">
        <v>240616</v>
      </c>
      <c r="DU5" s="50"/>
      <c r="DV5" s="50"/>
      <c r="DW5" s="50">
        <v>310300</v>
      </c>
      <c r="DX5" s="50"/>
      <c r="DY5" s="50"/>
      <c r="DZ5" s="62"/>
      <c r="EA5" s="63"/>
      <c r="EB5" s="63"/>
      <c r="EC5" s="63"/>
      <c r="ED5" s="50"/>
      <c r="EE5" s="50"/>
      <c r="EF5" s="50"/>
    </row>
    <row r="6" spans="1:136" s="2" customFormat="1" ht="59.25" customHeight="1">
      <c r="A6" s="17" t="s">
        <v>0</v>
      </c>
      <c r="B6" s="18"/>
      <c r="C6" s="51" t="s">
        <v>13</v>
      </c>
      <c r="D6" s="51"/>
      <c r="E6" s="51"/>
      <c r="F6" s="51" t="s">
        <v>52</v>
      </c>
      <c r="G6" s="51"/>
      <c r="H6" s="51"/>
      <c r="I6" s="51" t="s">
        <v>44</v>
      </c>
      <c r="J6" s="51"/>
      <c r="K6" s="51"/>
      <c r="L6" s="51" t="s">
        <v>55</v>
      </c>
      <c r="M6" s="51"/>
      <c r="N6" s="51"/>
      <c r="O6" s="19"/>
      <c r="P6" s="20"/>
      <c r="Q6" s="20"/>
      <c r="R6" s="53" t="s">
        <v>56</v>
      </c>
      <c r="S6" s="53"/>
      <c r="T6" s="53"/>
      <c r="U6" s="56" t="s">
        <v>78</v>
      </c>
      <c r="V6" s="57"/>
      <c r="W6" s="58"/>
      <c r="X6" s="56" t="s">
        <v>78</v>
      </c>
      <c r="Y6" s="57"/>
      <c r="Z6" s="58"/>
      <c r="AA6" s="52" t="s">
        <v>63</v>
      </c>
      <c r="AB6" s="53"/>
      <c r="AC6" s="53"/>
      <c r="AD6" s="51" t="s">
        <v>60</v>
      </c>
      <c r="AE6" s="51"/>
      <c r="AF6" s="51"/>
      <c r="AG6" s="51" t="s">
        <v>51</v>
      </c>
      <c r="AH6" s="51"/>
      <c r="AI6" s="51"/>
      <c r="AJ6" s="51" t="s">
        <v>67</v>
      </c>
      <c r="AK6" s="66"/>
      <c r="AL6" s="66"/>
      <c r="AM6" s="51" t="s">
        <v>57</v>
      </c>
      <c r="AN6" s="66"/>
      <c r="AO6" s="66"/>
      <c r="AP6" s="66" t="s">
        <v>45</v>
      </c>
      <c r="AQ6" s="66"/>
      <c r="AR6" s="66"/>
      <c r="AS6" s="51" t="s">
        <v>2</v>
      </c>
      <c r="AT6" s="51"/>
      <c r="AU6" s="51"/>
      <c r="AV6" s="51" t="s">
        <v>66</v>
      </c>
      <c r="AW6" s="51"/>
      <c r="AX6" s="51"/>
      <c r="AY6" s="59" t="s">
        <v>76</v>
      </c>
      <c r="AZ6" s="60"/>
      <c r="BA6" s="61"/>
      <c r="BB6" s="59" t="s">
        <v>77</v>
      </c>
      <c r="BC6" s="60"/>
      <c r="BD6" s="61"/>
      <c r="BE6" s="51" t="s">
        <v>65</v>
      </c>
      <c r="BF6" s="51"/>
      <c r="BG6" s="51"/>
      <c r="BH6" s="51" t="s">
        <v>70</v>
      </c>
      <c r="BI6" s="51"/>
      <c r="BJ6" s="51"/>
      <c r="BK6" s="59" t="s">
        <v>74</v>
      </c>
      <c r="BL6" s="60"/>
      <c r="BM6" s="61"/>
      <c r="BN6" s="51" t="s">
        <v>46</v>
      </c>
      <c r="BO6" s="51"/>
      <c r="BP6" s="51"/>
      <c r="BQ6" s="51" t="s">
        <v>58</v>
      </c>
      <c r="BR6" s="51"/>
      <c r="BS6" s="51"/>
      <c r="BT6" s="59" t="s">
        <v>73</v>
      </c>
      <c r="BU6" s="60"/>
      <c r="BV6" s="61"/>
      <c r="BW6" s="51" t="s">
        <v>3</v>
      </c>
      <c r="BX6" s="51"/>
      <c r="BY6" s="51"/>
      <c r="BZ6" s="51" t="s">
        <v>47</v>
      </c>
      <c r="CA6" s="51"/>
      <c r="CB6" s="51"/>
      <c r="CC6" s="21"/>
      <c r="CD6" s="51" t="s">
        <v>71</v>
      </c>
      <c r="CE6" s="51"/>
      <c r="CF6" s="51"/>
      <c r="CG6" s="51" t="s">
        <v>9</v>
      </c>
      <c r="CH6" s="51"/>
      <c r="CI6" s="51"/>
      <c r="CJ6" s="51" t="s">
        <v>1</v>
      </c>
      <c r="CK6" s="51"/>
      <c r="CL6" s="51"/>
      <c r="CM6" s="51" t="s">
        <v>49</v>
      </c>
      <c r="CN6" s="51"/>
      <c r="CO6" s="51"/>
      <c r="CP6" s="51" t="s">
        <v>48</v>
      </c>
      <c r="CQ6" s="66"/>
      <c r="CR6" s="66"/>
      <c r="CS6" s="51" t="s">
        <v>69</v>
      </c>
      <c r="CT6" s="51"/>
      <c r="CU6" s="51"/>
      <c r="CV6" s="51" t="s">
        <v>50</v>
      </c>
      <c r="CW6" s="51"/>
      <c r="CX6" s="51"/>
      <c r="CY6" s="51" t="s">
        <v>53</v>
      </c>
      <c r="CZ6" s="51"/>
      <c r="DA6" s="51"/>
      <c r="DB6" s="51" t="s">
        <v>62</v>
      </c>
      <c r="DC6" s="51"/>
      <c r="DD6" s="51"/>
      <c r="DE6" s="51" t="s">
        <v>64</v>
      </c>
      <c r="DF6" s="51"/>
      <c r="DG6" s="51"/>
      <c r="DH6" s="51" t="s">
        <v>4</v>
      </c>
      <c r="DI6" s="51"/>
      <c r="DJ6" s="51"/>
      <c r="DK6" s="59" t="s">
        <v>75</v>
      </c>
      <c r="DL6" s="60"/>
      <c r="DM6" s="61"/>
      <c r="DN6" s="51" t="s">
        <v>59</v>
      </c>
      <c r="DO6" s="51"/>
      <c r="DP6" s="51"/>
      <c r="DQ6" s="62" t="s">
        <v>5</v>
      </c>
      <c r="DR6" s="62"/>
      <c r="DS6" s="62"/>
      <c r="DT6" s="62" t="s">
        <v>43</v>
      </c>
      <c r="DU6" s="62"/>
      <c r="DV6" s="62"/>
      <c r="DW6" s="62" t="s">
        <v>12</v>
      </c>
      <c r="DX6" s="62"/>
      <c r="DY6" s="62"/>
      <c r="DZ6" s="62"/>
      <c r="EA6" s="51" t="s">
        <v>8</v>
      </c>
      <c r="EB6" s="51"/>
      <c r="EC6" s="51"/>
      <c r="ED6" s="51" t="s">
        <v>10</v>
      </c>
      <c r="EE6" s="51"/>
      <c r="EF6" s="51"/>
    </row>
    <row r="7" spans="1:136" s="3" customFormat="1" ht="45">
      <c r="A7" s="22"/>
      <c r="B7" s="17"/>
      <c r="C7" s="17" t="s">
        <v>11</v>
      </c>
      <c r="D7" s="17" t="s">
        <v>6</v>
      </c>
      <c r="E7" s="17" t="s">
        <v>7</v>
      </c>
      <c r="F7" s="17" t="s">
        <v>68</v>
      </c>
      <c r="G7" s="17" t="s">
        <v>6</v>
      </c>
      <c r="H7" s="17" t="s">
        <v>7</v>
      </c>
      <c r="I7" s="17" t="s">
        <v>79</v>
      </c>
      <c r="J7" s="17" t="s">
        <v>6</v>
      </c>
      <c r="K7" s="17" t="s">
        <v>7</v>
      </c>
      <c r="L7" s="17" t="s">
        <v>79</v>
      </c>
      <c r="M7" s="17" t="s">
        <v>6</v>
      </c>
      <c r="N7" s="17" t="s">
        <v>7</v>
      </c>
      <c r="O7" s="17" t="s">
        <v>79</v>
      </c>
      <c r="P7" s="17" t="s">
        <v>6</v>
      </c>
      <c r="Q7" s="17" t="s">
        <v>7</v>
      </c>
      <c r="R7" s="17" t="s">
        <v>79</v>
      </c>
      <c r="S7" s="17" t="s">
        <v>6</v>
      </c>
      <c r="T7" s="17" t="s">
        <v>7</v>
      </c>
      <c r="U7" s="17" t="s">
        <v>79</v>
      </c>
      <c r="V7" s="17" t="s">
        <v>6</v>
      </c>
      <c r="W7" s="17" t="s">
        <v>7</v>
      </c>
      <c r="X7" s="17" t="s">
        <v>79</v>
      </c>
      <c r="Y7" s="17" t="s">
        <v>6</v>
      </c>
      <c r="Z7" s="17" t="s">
        <v>7</v>
      </c>
      <c r="AA7" s="17" t="s">
        <v>79</v>
      </c>
      <c r="AB7" s="17" t="s">
        <v>6</v>
      </c>
      <c r="AC7" s="17" t="s">
        <v>7</v>
      </c>
      <c r="AD7" s="17" t="s">
        <v>79</v>
      </c>
      <c r="AE7" s="17" t="s">
        <v>6</v>
      </c>
      <c r="AF7" s="17" t="s">
        <v>7</v>
      </c>
      <c r="AG7" s="17" t="s">
        <v>79</v>
      </c>
      <c r="AH7" s="17" t="s">
        <v>6</v>
      </c>
      <c r="AI7" s="17" t="s">
        <v>7</v>
      </c>
      <c r="AJ7" s="17" t="s">
        <v>79</v>
      </c>
      <c r="AK7" s="17" t="s">
        <v>6</v>
      </c>
      <c r="AL7" s="17" t="s">
        <v>7</v>
      </c>
      <c r="AM7" s="17" t="s">
        <v>79</v>
      </c>
      <c r="AN7" s="17" t="s">
        <v>6</v>
      </c>
      <c r="AO7" s="17" t="s">
        <v>7</v>
      </c>
      <c r="AP7" s="17" t="s">
        <v>79</v>
      </c>
      <c r="AQ7" s="17" t="s">
        <v>6</v>
      </c>
      <c r="AR7" s="17" t="s">
        <v>7</v>
      </c>
      <c r="AS7" s="17" t="s">
        <v>79</v>
      </c>
      <c r="AT7" s="17" t="s">
        <v>6</v>
      </c>
      <c r="AU7" s="17" t="s">
        <v>7</v>
      </c>
      <c r="AV7" s="17" t="s">
        <v>79</v>
      </c>
      <c r="AW7" s="17" t="s">
        <v>6</v>
      </c>
      <c r="AX7" s="17" t="s">
        <v>7</v>
      </c>
      <c r="AY7" s="17" t="s">
        <v>68</v>
      </c>
      <c r="AZ7" s="17" t="s">
        <v>6</v>
      </c>
      <c r="BA7" s="17" t="s">
        <v>7</v>
      </c>
      <c r="BB7" s="17" t="s">
        <v>68</v>
      </c>
      <c r="BC7" s="17" t="s">
        <v>6</v>
      </c>
      <c r="BD7" s="17" t="s">
        <v>7</v>
      </c>
      <c r="BE7" s="17" t="s">
        <v>79</v>
      </c>
      <c r="BF7" s="17" t="s">
        <v>6</v>
      </c>
      <c r="BG7" s="17" t="s">
        <v>7</v>
      </c>
      <c r="BH7" s="17" t="s">
        <v>79</v>
      </c>
      <c r="BI7" s="17" t="s">
        <v>6</v>
      </c>
      <c r="BJ7" s="17" t="s">
        <v>7</v>
      </c>
      <c r="BK7" s="17" t="s">
        <v>79</v>
      </c>
      <c r="BL7" s="17" t="s">
        <v>6</v>
      </c>
      <c r="BM7" s="17" t="s">
        <v>7</v>
      </c>
      <c r="BN7" s="17" t="s">
        <v>79</v>
      </c>
      <c r="BO7" s="17" t="s">
        <v>6</v>
      </c>
      <c r="BP7" s="17" t="s">
        <v>7</v>
      </c>
      <c r="BQ7" s="17" t="s">
        <v>79</v>
      </c>
      <c r="BR7" s="17" t="s">
        <v>6</v>
      </c>
      <c r="BS7" s="17" t="s">
        <v>7</v>
      </c>
      <c r="BT7" s="17" t="s">
        <v>79</v>
      </c>
      <c r="BU7" s="17" t="s">
        <v>6</v>
      </c>
      <c r="BV7" s="17" t="s">
        <v>7</v>
      </c>
      <c r="BW7" s="17" t="s">
        <v>79</v>
      </c>
      <c r="BX7" s="17" t="s">
        <v>6</v>
      </c>
      <c r="BY7" s="17" t="s">
        <v>7</v>
      </c>
      <c r="BZ7" s="17" t="s">
        <v>68</v>
      </c>
      <c r="CA7" s="17" t="s">
        <v>6</v>
      </c>
      <c r="CB7" s="17" t="s">
        <v>7</v>
      </c>
      <c r="CC7" s="17" t="s">
        <v>14</v>
      </c>
      <c r="CD7" s="17" t="s">
        <v>79</v>
      </c>
      <c r="CE7" s="17" t="s">
        <v>6</v>
      </c>
      <c r="CF7" s="17" t="s">
        <v>7</v>
      </c>
      <c r="CG7" s="17" t="s">
        <v>79</v>
      </c>
      <c r="CH7" s="17" t="s">
        <v>6</v>
      </c>
      <c r="CI7" s="17" t="s">
        <v>7</v>
      </c>
      <c r="CJ7" s="17" t="s">
        <v>68</v>
      </c>
      <c r="CK7" s="17" t="s">
        <v>6</v>
      </c>
      <c r="CL7" s="17" t="s">
        <v>7</v>
      </c>
      <c r="CM7" s="17" t="s">
        <v>68</v>
      </c>
      <c r="CN7" s="17" t="s">
        <v>6</v>
      </c>
      <c r="CO7" s="17" t="s">
        <v>7</v>
      </c>
      <c r="CP7" s="17" t="s">
        <v>79</v>
      </c>
      <c r="CQ7" s="17" t="s">
        <v>6</v>
      </c>
      <c r="CR7" s="17" t="s">
        <v>7</v>
      </c>
      <c r="CS7" s="17" t="s">
        <v>79</v>
      </c>
      <c r="CT7" s="17" t="s">
        <v>6</v>
      </c>
      <c r="CU7" s="17" t="s">
        <v>7</v>
      </c>
      <c r="CV7" s="17" t="s">
        <v>79</v>
      </c>
      <c r="CW7" s="17" t="s">
        <v>6</v>
      </c>
      <c r="CX7" s="17" t="s">
        <v>7</v>
      </c>
      <c r="CY7" s="17" t="s">
        <v>68</v>
      </c>
      <c r="CZ7" s="17" t="s">
        <v>6</v>
      </c>
      <c r="DA7" s="17" t="s">
        <v>7</v>
      </c>
      <c r="DB7" s="17" t="s">
        <v>79</v>
      </c>
      <c r="DC7" s="17" t="s">
        <v>6</v>
      </c>
      <c r="DD7" s="17" t="s">
        <v>7</v>
      </c>
      <c r="DE7" s="17" t="s">
        <v>79</v>
      </c>
      <c r="DF7" s="17" t="s">
        <v>6</v>
      </c>
      <c r="DG7" s="17" t="s">
        <v>7</v>
      </c>
      <c r="DH7" s="17" t="s">
        <v>79</v>
      </c>
      <c r="DI7" s="17" t="s">
        <v>6</v>
      </c>
      <c r="DJ7" s="17" t="s">
        <v>7</v>
      </c>
      <c r="DK7" s="17" t="s">
        <v>79</v>
      </c>
      <c r="DL7" s="17" t="s">
        <v>6</v>
      </c>
      <c r="DM7" s="17" t="s">
        <v>7</v>
      </c>
      <c r="DN7" s="17" t="s">
        <v>79</v>
      </c>
      <c r="DO7" s="17" t="s">
        <v>6</v>
      </c>
      <c r="DP7" s="17" t="s">
        <v>7</v>
      </c>
      <c r="DQ7" s="17" t="s">
        <v>79</v>
      </c>
      <c r="DR7" s="17" t="s">
        <v>6</v>
      </c>
      <c r="DS7" s="17" t="s">
        <v>7</v>
      </c>
      <c r="DT7" s="17" t="s">
        <v>68</v>
      </c>
      <c r="DU7" s="17" t="s">
        <v>6</v>
      </c>
      <c r="DV7" s="17" t="s">
        <v>7</v>
      </c>
      <c r="DW7" s="17" t="s">
        <v>68</v>
      </c>
      <c r="DX7" s="17" t="s">
        <v>6</v>
      </c>
      <c r="DY7" s="17" t="s">
        <v>7</v>
      </c>
      <c r="DZ7" s="62"/>
      <c r="EA7" s="17" t="s">
        <v>79</v>
      </c>
      <c r="EB7" s="17" t="s">
        <v>6</v>
      </c>
      <c r="EC7" s="17" t="s">
        <v>7</v>
      </c>
      <c r="ED7" s="17" t="s">
        <v>79</v>
      </c>
      <c r="EE7" s="17" t="s">
        <v>6</v>
      </c>
      <c r="EF7" s="17" t="s">
        <v>7</v>
      </c>
    </row>
    <row r="8" spans="1:147" ht="19.5" customHeight="1">
      <c r="A8" s="16">
        <v>1</v>
      </c>
      <c r="B8" s="15" t="s">
        <v>15</v>
      </c>
      <c r="C8" s="23"/>
      <c r="D8" s="23"/>
      <c r="E8" s="23"/>
      <c r="F8" s="24"/>
      <c r="G8" s="24"/>
      <c r="H8" s="25"/>
      <c r="I8" s="46"/>
      <c r="J8" s="46"/>
      <c r="K8" s="28"/>
      <c r="L8" s="27"/>
      <c r="M8" s="27"/>
      <c r="N8" s="28" t="str">
        <f aca="true" t="shared" si="0" ref="N8:N35">IF(M8&lt;&gt;0,M8/L8*100,"-")</f>
        <v>-</v>
      </c>
      <c r="O8" s="28"/>
      <c r="P8" s="28"/>
      <c r="Q8" s="28"/>
      <c r="R8" s="26"/>
      <c r="S8" s="26"/>
      <c r="T8" s="28" t="str">
        <f aca="true" t="shared" si="1" ref="T8:T34">IF(S8&lt;&gt;0,S8/R8*100,"-")</f>
        <v>-</v>
      </c>
      <c r="U8" s="28"/>
      <c r="V8" s="28">
        <v>96629.14</v>
      </c>
      <c r="W8" s="28"/>
      <c r="X8" s="28">
        <v>337603</v>
      </c>
      <c r="Y8" s="28">
        <v>348705.72</v>
      </c>
      <c r="Z8" s="28">
        <f>IF(Y8&lt;&gt;0,Y8/X8*100,"-")</f>
        <v>103.28869115499566</v>
      </c>
      <c r="AA8" s="27">
        <v>180901</v>
      </c>
      <c r="AB8" s="27">
        <v>181320.1</v>
      </c>
      <c r="AC8" s="28">
        <f aca="true" t="shared" si="2" ref="AC8:AC34">IF(AB8&lt;&gt;0,AB8/AA8*100,"-")</f>
        <v>100.231673677868</v>
      </c>
      <c r="AD8" s="27">
        <v>225967</v>
      </c>
      <c r="AE8" s="27">
        <v>342827.3</v>
      </c>
      <c r="AF8" s="28">
        <f aca="true" t="shared" si="3" ref="AF8:AF34">IF(AE8&lt;&gt;0,AE8/AD8*100,"-")</f>
        <v>151.71564874517074</v>
      </c>
      <c r="AG8" s="29"/>
      <c r="AH8" s="29"/>
      <c r="AI8" s="28"/>
      <c r="AJ8" s="30"/>
      <c r="AK8" s="27"/>
      <c r="AL8" s="28"/>
      <c r="AM8" s="27">
        <v>389158</v>
      </c>
      <c r="AN8" s="27">
        <v>411869.81</v>
      </c>
      <c r="AO8" s="28">
        <f>AN8/AM8*100</f>
        <v>105.8361411046413</v>
      </c>
      <c r="AP8" s="30"/>
      <c r="AQ8" s="26"/>
      <c r="AR8" s="28" t="str">
        <f aca="true" t="shared" si="4" ref="AR8:AR34">IF(AQ8&lt;&gt;0,AQ8/AP8*100,"-")</f>
        <v>-</v>
      </c>
      <c r="AS8" s="27">
        <v>300</v>
      </c>
      <c r="AT8" s="27">
        <v>1037</v>
      </c>
      <c r="AU8" s="28">
        <f>AT8/AS8*100</f>
        <v>345.66666666666663</v>
      </c>
      <c r="AV8" s="29"/>
      <c r="AW8" s="27">
        <v>2000</v>
      </c>
      <c r="AX8" s="28" t="s">
        <v>72</v>
      </c>
      <c r="AY8" s="28"/>
      <c r="AZ8" s="28"/>
      <c r="BA8" s="28"/>
      <c r="BB8" s="46"/>
      <c r="BC8" s="46"/>
      <c r="BD8" s="28"/>
      <c r="BE8" s="27">
        <v>1847</v>
      </c>
      <c r="BF8" s="27">
        <v>1888.19</v>
      </c>
      <c r="BG8" s="28">
        <f>BF8/BE8*100</f>
        <v>102.23010286951815</v>
      </c>
      <c r="BH8" s="27"/>
      <c r="BI8" s="28"/>
      <c r="BJ8" s="28"/>
      <c r="BK8" s="28"/>
      <c r="BL8" s="28"/>
      <c r="BM8" s="28"/>
      <c r="BN8" s="29"/>
      <c r="BO8" s="27">
        <v>646</v>
      </c>
      <c r="BP8" s="28"/>
      <c r="BQ8" s="27">
        <v>69</v>
      </c>
      <c r="BR8" s="27">
        <v>69.36</v>
      </c>
      <c r="BS8" s="28">
        <f aca="true" t="shared" si="5" ref="BS8:BS34">BR8/BQ8*100</f>
        <v>100.52173913043478</v>
      </c>
      <c r="BT8" s="28"/>
      <c r="BU8" s="28"/>
      <c r="BV8" s="28"/>
      <c r="BW8" s="27"/>
      <c r="BX8" s="27"/>
      <c r="BY8" s="28" t="s">
        <v>72</v>
      </c>
      <c r="BZ8" s="29"/>
      <c r="CA8" s="29"/>
      <c r="CB8" s="28"/>
      <c r="CC8" s="31"/>
      <c r="CD8" s="28"/>
      <c r="CE8" s="27"/>
      <c r="CF8" s="28" t="s">
        <v>72</v>
      </c>
      <c r="CG8" s="23">
        <f>BW8+BQ8+BN8+BE8+AV8+AS8+AP8+AM8+AJ8+AG8+AD8+AA8+R8+L8+I8+BH8+CD8+BT8+BK8+X8+BB8+AY8+U8</f>
        <v>1135845</v>
      </c>
      <c r="CH8" s="23">
        <f aca="true" t="shared" si="6" ref="CH8:CH34">BX8+BR8+BO8+BF8+AW8+AT8+AQ8+AN8+AK8+AH8+AE8+AB8+S8+M8+J8+BI8+CE8+BU8+BL8+P8+V8+Y8</f>
        <v>1386992.6199999999</v>
      </c>
      <c r="CI8" s="28">
        <f aca="true" t="shared" si="7" ref="CI8:CI34">CH8/CG8*100</f>
        <v>122.11108205785119</v>
      </c>
      <c r="CJ8" s="30"/>
      <c r="CK8" s="30"/>
      <c r="CL8" s="28"/>
      <c r="CM8" s="29"/>
      <c r="CN8" s="29"/>
      <c r="CO8" s="28"/>
      <c r="CP8" s="27">
        <v>3800</v>
      </c>
      <c r="CQ8" s="27">
        <v>1329.92</v>
      </c>
      <c r="CR8" s="28">
        <f>IF(CQ8&lt;&gt;0,CQ8/CP8*100,"-")</f>
        <v>34.997894736842106</v>
      </c>
      <c r="CS8" s="27"/>
      <c r="CT8" s="27"/>
      <c r="CU8" s="28" t="s">
        <v>72</v>
      </c>
      <c r="CV8" s="29"/>
      <c r="CW8" s="29"/>
      <c r="CX8" s="28" t="str">
        <f aca="true" t="shared" si="8" ref="CX8:CX34">IF(CW8&lt;&gt;0,CW8/CV8*100,"-")</f>
        <v>-</v>
      </c>
      <c r="CY8" s="29"/>
      <c r="CZ8" s="29"/>
      <c r="DA8" s="28"/>
      <c r="DB8" s="27"/>
      <c r="DC8" s="27"/>
      <c r="DD8" s="28"/>
      <c r="DE8" s="27"/>
      <c r="DF8" s="27"/>
      <c r="DG8" s="28"/>
      <c r="DH8" s="27">
        <v>83333.33333333334</v>
      </c>
      <c r="DI8" s="27">
        <v>86480.41</v>
      </c>
      <c r="DJ8" s="28">
        <f aca="true" t="shared" si="9" ref="DJ8:DJ34">IF(DI8&lt;&gt;0,DI8/DH8*100,"-")</f>
        <v>103.77649199999999</v>
      </c>
      <c r="DK8" s="28"/>
      <c r="DL8" s="28">
        <v>81100</v>
      </c>
      <c r="DM8" s="28"/>
      <c r="DN8" s="27"/>
      <c r="DO8" s="27">
        <v>328875</v>
      </c>
      <c r="DP8" s="28"/>
      <c r="DQ8" s="27"/>
      <c r="DR8" s="27">
        <v>3240</v>
      </c>
      <c r="DS8" s="28"/>
      <c r="DT8" s="23"/>
      <c r="DU8" s="23"/>
      <c r="DV8" s="28"/>
      <c r="DW8" s="30"/>
      <c r="DX8" s="30"/>
      <c r="DY8" s="28" t="str">
        <f aca="true" t="shared" si="10" ref="DY8:DY34">IF(DX8&lt;&gt;0,DX8/DW8*100,"-")</f>
        <v>-</v>
      </c>
      <c r="DZ8" s="23"/>
      <c r="EA8" s="32">
        <f aca="true" t="shared" si="11" ref="EA8:EA34">DQ8+DN8+DH8+DE8+DB8+CV8+CP8</f>
        <v>87133.33333333334</v>
      </c>
      <c r="EB8" s="32">
        <f aca="true" t="shared" si="12" ref="EB8:EB34">DR8+DO8+DI8+DF8+DC8+CW8+CQ8+CT8+DL8</f>
        <v>501025.33</v>
      </c>
      <c r="EC8" s="28">
        <f>IF(EB8&lt;&gt;0,EB8/EA8*100,"-")</f>
        <v>575.0099426166794</v>
      </c>
      <c r="ED8" s="33">
        <f aca="true" t="shared" si="13" ref="ED8:ED34">CG8+EA8</f>
        <v>1222978.3333333333</v>
      </c>
      <c r="EE8" s="33">
        <f aca="true" t="shared" si="14" ref="EE8:EE34">CH8+EB8</f>
        <v>1888017.95</v>
      </c>
      <c r="EF8" s="28">
        <f aca="true" t="shared" si="15" ref="EF8:EF34">IF(EE8&lt;&gt;0,EE8/ED8*100,"-")</f>
        <v>154.37869163667386</v>
      </c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147" ht="19.5" customHeight="1">
      <c r="A9" s="16">
        <v>2</v>
      </c>
      <c r="B9" s="15" t="s">
        <v>16</v>
      </c>
      <c r="C9" s="23"/>
      <c r="D9" s="23"/>
      <c r="E9" s="23"/>
      <c r="F9" s="24"/>
      <c r="G9" s="24"/>
      <c r="H9" s="25"/>
      <c r="I9" s="46"/>
      <c r="J9" s="46"/>
      <c r="K9" s="28"/>
      <c r="L9" s="27"/>
      <c r="M9" s="27">
        <v>506</v>
      </c>
      <c r="N9" s="28" t="e">
        <f t="shared" si="0"/>
        <v>#DIV/0!</v>
      </c>
      <c r="O9" s="28"/>
      <c r="P9" s="28"/>
      <c r="Q9" s="28"/>
      <c r="R9" s="26"/>
      <c r="S9" s="26"/>
      <c r="T9" s="28" t="str">
        <f t="shared" si="1"/>
        <v>-</v>
      </c>
      <c r="U9" s="28"/>
      <c r="V9" s="28">
        <v>82404.91</v>
      </c>
      <c r="W9" s="28"/>
      <c r="X9" s="28">
        <v>286000</v>
      </c>
      <c r="Y9" s="28">
        <v>297374.8</v>
      </c>
      <c r="Z9" s="28">
        <f aca="true" t="shared" si="16" ref="Z9:Z35">IF(Y9&lt;&gt;0,Y9/X9*100,"-")</f>
        <v>103.97720279720279</v>
      </c>
      <c r="AA9" s="27">
        <v>5800</v>
      </c>
      <c r="AB9" s="27">
        <v>101745.5</v>
      </c>
      <c r="AC9" s="28">
        <f t="shared" si="2"/>
        <v>1754.2327586206895</v>
      </c>
      <c r="AD9" s="27">
        <v>43900</v>
      </c>
      <c r="AE9" s="27">
        <v>77037.29</v>
      </c>
      <c r="AF9" s="28">
        <f t="shared" si="3"/>
        <v>175.48357630979496</v>
      </c>
      <c r="AG9" s="29"/>
      <c r="AH9" s="29"/>
      <c r="AI9" s="28"/>
      <c r="AJ9" s="30"/>
      <c r="AK9" s="27"/>
      <c r="AL9" s="28"/>
      <c r="AM9" s="27">
        <v>205873</v>
      </c>
      <c r="AN9" s="27">
        <v>268924.58</v>
      </c>
      <c r="AO9" s="28">
        <f aca="true" t="shared" si="17" ref="AO9:AO34">AN9/AM9*100</f>
        <v>130.62644445847684</v>
      </c>
      <c r="AP9" s="30"/>
      <c r="AQ9" s="26"/>
      <c r="AR9" s="28" t="str">
        <f t="shared" si="4"/>
        <v>-</v>
      </c>
      <c r="AS9" s="27"/>
      <c r="AT9" s="27">
        <v>1411</v>
      </c>
      <c r="AU9" s="28" t="s">
        <v>72</v>
      </c>
      <c r="AV9" s="29"/>
      <c r="AW9" s="27"/>
      <c r="AX9" s="28" t="str">
        <f>IF(AW9&lt;&gt;0,AW9/AV9*100,"-")</f>
        <v>-</v>
      </c>
      <c r="AY9" s="28"/>
      <c r="AZ9" s="28"/>
      <c r="BA9" s="28"/>
      <c r="BB9" s="46"/>
      <c r="BC9" s="46"/>
      <c r="BD9" s="28"/>
      <c r="BE9" s="27">
        <v>100</v>
      </c>
      <c r="BF9" s="27">
        <v>557.6</v>
      </c>
      <c r="BG9" s="28"/>
      <c r="BH9" s="27">
        <v>0</v>
      </c>
      <c r="BI9" s="27"/>
      <c r="BJ9" s="28" t="s">
        <v>72</v>
      </c>
      <c r="BK9" s="28"/>
      <c r="BL9" s="28"/>
      <c r="BM9" s="28"/>
      <c r="BN9" s="30"/>
      <c r="BO9" s="26"/>
      <c r="BP9" s="28" t="str">
        <f aca="true" t="shared" si="18" ref="BP9:BP34">IF(BO9&lt;&gt;0,BO9/BN9*100,"-")</f>
        <v>-</v>
      </c>
      <c r="BQ9" s="27">
        <v>200</v>
      </c>
      <c r="BR9" s="27">
        <v>517.83</v>
      </c>
      <c r="BS9" s="28">
        <f t="shared" si="5"/>
        <v>258.915</v>
      </c>
      <c r="BT9" s="28"/>
      <c r="BU9" s="28"/>
      <c r="BV9" s="28"/>
      <c r="BW9" s="27"/>
      <c r="BX9" s="27"/>
      <c r="BY9" s="28" t="str">
        <f aca="true" t="shared" si="19" ref="BY9:BY34">IF(BX9&lt;&gt;0,BX9/BW9*100,"-")</f>
        <v>-</v>
      </c>
      <c r="BZ9" s="29"/>
      <c r="CA9" s="29"/>
      <c r="CB9" s="28"/>
      <c r="CC9" s="31"/>
      <c r="CD9" s="28"/>
      <c r="CE9" s="27"/>
      <c r="CF9" s="28" t="str">
        <f aca="true" t="shared" si="20" ref="CF9:CF15">IF(CE9&lt;&gt;0,CE9/CD9*100,"-")</f>
        <v>-</v>
      </c>
      <c r="CG9" s="23">
        <f aca="true" t="shared" si="21" ref="CG9:CG34">BW9+BQ9+BN9+BE9+AV9+AS9+AP9+AM9+AJ9+AG9+AD9+AA9+R9+L9+I9+BH9+CD9+BT9+BK9+X9+BB9+AY9+U9</f>
        <v>541873</v>
      </c>
      <c r="CH9" s="23">
        <f t="shared" si="6"/>
        <v>830479.51</v>
      </c>
      <c r="CI9" s="28">
        <f t="shared" si="7"/>
        <v>153.26091353509034</v>
      </c>
      <c r="CJ9" s="30"/>
      <c r="CK9" s="30"/>
      <c r="CL9" s="28" t="str">
        <f>IF(CK9&lt;&gt;0,CK9/CJ9*100,"-")</f>
        <v>-</v>
      </c>
      <c r="CM9" s="29"/>
      <c r="CN9" s="29"/>
      <c r="CO9" s="28"/>
      <c r="CP9" s="27"/>
      <c r="CQ9" s="27">
        <v>1.94</v>
      </c>
      <c r="CR9" s="28" t="s">
        <v>72</v>
      </c>
      <c r="CS9" s="27"/>
      <c r="CT9" s="27"/>
      <c r="CU9" s="28"/>
      <c r="CV9" s="29"/>
      <c r="CW9" s="29"/>
      <c r="CX9" s="28"/>
      <c r="CY9" s="29"/>
      <c r="CZ9" s="29"/>
      <c r="DA9" s="28"/>
      <c r="DB9" s="27"/>
      <c r="DC9" s="27"/>
      <c r="DD9" s="28"/>
      <c r="DE9" s="27"/>
      <c r="DF9" s="27"/>
      <c r="DG9" s="28"/>
      <c r="DH9" s="27">
        <v>77000</v>
      </c>
      <c r="DI9" s="27">
        <v>85855.56</v>
      </c>
      <c r="DJ9" s="28">
        <f t="shared" si="9"/>
        <v>111.50072727272726</v>
      </c>
      <c r="DK9" s="28"/>
      <c r="DL9" s="28"/>
      <c r="DM9" s="28"/>
      <c r="DN9" s="27"/>
      <c r="DO9" s="27"/>
      <c r="DP9" s="28" t="str">
        <f aca="true" t="shared" si="22" ref="DP9:DP32">IF(DO9&lt;&gt;0,DO9/DN9*100,"-")</f>
        <v>-</v>
      </c>
      <c r="DQ9" s="27">
        <v>10000</v>
      </c>
      <c r="DR9" s="27">
        <v>8256</v>
      </c>
      <c r="DS9" s="28">
        <f aca="true" t="shared" si="23" ref="DS9:DS34">IF(DR9&lt;&gt;0,DR9/DQ9*100,"-")</f>
        <v>82.56</v>
      </c>
      <c r="DT9" s="23"/>
      <c r="DU9" s="34">
        <v>0</v>
      </c>
      <c r="DV9" s="28"/>
      <c r="DW9" s="30"/>
      <c r="DX9" s="30"/>
      <c r="DY9" s="28" t="str">
        <f t="shared" si="10"/>
        <v>-</v>
      </c>
      <c r="DZ9" s="23"/>
      <c r="EA9" s="32">
        <f t="shared" si="11"/>
        <v>87000</v>
      </c>
      <c r="EB9" s="32">
        <f t="shared" si="12"/>
        <v>94113.5</v>
      </c>
      <c r="EC9" s="28">
        <f>IF(EB9&lt;&gt;0,EB9/EA9*100,"-")</f>
        <v>108.1764367816092</v>
      </c>
      <c r="ED9" s="33">
        <f t="shared" si="13"/>
        <v>628873</v>
      </c>
      <c r="EE9" s="33">
        <f t="shared" si="14"/>
        <v>924593.01</v>
      </c>
      <c r="EF9" s="28">
        <f t="shared" si="15"/>
        <v>147.02380448834663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</row>
    <row r="10" spans="1:147" ht="19.5" customHeight="1">
      <c r="A10" s="16">
        <v>3</v>
      </c>
      <c r="B10" s="15" t="s">
        <v>17</v>
      </c>
      <c r="C10" s="23"/>
      <c r="D10" s="23"/>
      <c r="E10" s="23"/>
      <c r="F10" s="24"/>
      <c r="G10" s="24"/>
      <c r="H10" s="25"/>
      <c r="I10" s="46"/>
      <c r="J10" s="46"/>
      <c r="K10" s="28"/>
      <c r="L10" s="27"/>
      <c r="M10" s="27"/>
      <c r="N10" s="28" t="str">
        <f t="shared" si="0"/>
        <v>-</v>
      </c>
      <c r="O10" s="28"/>
      <c r="P10" s="28"/>
      <c r="Q10" s="28"/>
      <c r="R10" s="26"/>
      <c r="S10" s="26"/>
      <c r="T10" s="28" t="str">
        <f t="shared" si="1"/>
        <v>-</v>
      </c>
      <c r="U10" s="28"/>
      <c r="V10" s="28"/>
      <c r="W10" s="28"/>
      <c r="X10" s="28"/>
      <c r="Y10" s="28"/>
      <c r="Z10" s="28" t="str">
        <f t="shared" si="16"/>
        <v>-</v>
      </c>
      <c r="AA10" s="27">
        <v>4400</v>
      </c>
      <c r="AB10" s="27">
        <v>4119</v>
      </c>
      <c r="AC10" s="28">
        <f t="shared" si="2"/>
        <v>93.61363636363636</v>
      </c>
      <c r="AD10" s="27">
        <v>140500</v>
      </c>
      <c r="AE10" s="27">
        <v>143666</v>
      </c>
      <c r="AF10" s="28">
        <f t="shared" si="3"/>
        <v>102.25338078291814</v>
      </c>
      <c r="AG10" s="29"/>
      <c r="AH10" s="29"/>
      <c r="AI10" s="28"/>
      <c r="AJ10" s="30"/>
      <c r="AK10" s="27"/>
      <c r="AL10" s="28"/>
      <c r="AM10" s="27">
        <v>28650</v>
      </c>
      <c r="AN10" s="27">
        <v>54625.04</v>
      </c>
      <c r="AO10" s="28">
        <f t="shared" si="17"/>
        <v>190.66331588132635</v>
      </c>
      <c r="AP10" s="30"/>
      <c r="AQ10" s="26"/>
      <c r="AR10" s="28" t="str">
        <f t="shared" si="4"/>
        <v>-</v>
      </c>
      <c r="AS10" s="27"/>
      <c r="AT10" s="27">
        <v>153</v>
      </c>
      <c r="AU10" s="28"/>
      <c r="AV10" s="29"/>
      <c r="AW10" s="27"/>
      <c r="AX10" s="28" t="str">
        <f>IF(AW10&lt;&gt;0,AW10/AV10*100,"-")</f>
        <v>-</v>
      </c>
      <c r="AY10" s="28"/>
      <c r="AZ10" s="28"/>
      <c r="BA10" s="28"/>
      <c r="BB10" s="46"/>
      <c r="BC10" s="46"/>
      <c r="BD10" s="28"/>
      <c r="BE10" s="27"/>
      <c r="BF10" s="27">
        <v>108.54</v>
      </c>
      <c r="BG10" s="28"/>
      <c r="BH10" s="27"/>
      <c r="BI10" s="27"/>
      <c r="BJ10" s="28"/>
      <c r="BK10" s="28"/>
      <c r="BL10" s="28"/>
      <c r="BM10" s="28"/>
      <c r="BN10" s="30"/>
      <c r="BO10" s="26"/>
      <c r="BP10" s="28" t="str">
        <f t="shared" si="18"/>
        <v>-</v>
      </c>
      <c r="BQ10" s="27"/>
      <c r="BR10" s="27">
        <v>759.87</v>
      </c>
      <c r="BS10" s="28"/>
      <c r="BT10" s="28"/>
      <c r="BU10" s="28"/>
      <c r="BV10" s="28"/>
      <c r="BW10" s="27"/>
      <c r="BX10" s="27"/>
      <c r="BY10" s="28" t="str">
        <f t="shared" si="19"/>
        <v>-</v>
      </c>
      <c r="BZ10" s="29"/>
      <c r="CA10" s="29"/>
      <c r="CB10" s="28"/>
      <c r="CC10" s="31"/>
      <c r="CD10" s="28"/>
      <c r="CE10" s="27"/>
      <c r="CF10" s="28" t="str">
        <f t="shared" si="20"/>
        <v>-</v>
      </c>
      <c r="CG10" s="23">
        <f t="shared" si="21"/>
        <v>173550</v>
      </c>
      <c r="CH10" s="23">
        <f t="shared" si="6"/>
        <v>203431.45</v>
      </c>
      <c r="CI10" s="28">
        <f t="shared" si="7"/>
        <v>117.21777585710171</v>
      </c>
      <c r="CJ10" s="30"/>
      <c r="CK10" s="30"/>
      <c r="CL10" s="28"/>
      <c r="CM10" s="29"/>
      <c r="CN10" s="29"/>
      <c r="CO10" s="28"/>
      <c r="CP10" s="27"/>
      <c r="CQ10" s="27"/>
      <c r="CR10" s="28"/>
      <c r="CS10" s="27"/>
      <c r="CT10" s="27"/>
      <c r="CU10" s="28"/>
      <c r="CV10" s="29"/>
      <c r="CW10" s="29"/>
      <c r="CX10" s="28"/>
      <c r="CY10" s="29"/>
      <c r="CZ10" s="29"/>
      <c r="DA10" s="28"/>
      <c r="DB10" s="27"/>
      <c r="DC10" s="27"/>
      <c r="DD10" s="28"/>
      <c r="DE10" s="27"/>
      <c r="DF10" s="27"/>
      <c r="DG10" s="28"/>
      <c r="DH10" s="27"/>
      <c r="DI10" s="27">
        <v>644.5</v>
      </c>
      <c r="DJ10" s="28"/>
      <c r="DK10" s="28"/>
      <c r="DL10" s="28"/>
      <c r="DM10" s="28"/>
      <c r="DN10" s="27"/>
      <c r="DO10" s="27"/>
      <c r="DP10" s="28" t="str">
        <f t="shared" si="22"/>
        <v>-</v>
      </c>
      <c r="DQ10" s="27"/>
      <c r="DR10" s="27"/>
      <c r="DS10" s="28" t="str">
        <f t="shared" si="23"/>
        <v>-</v>
      </c>
      <c r="DT10" s="23"/>
      <c r="DU10" s="34">
        <v>0</v>
      </c>
      <c r="DV10" s="28"/>
      <c r="DW10" s="30"/>
      <c r="DX10" s="30"/>
      <c r="DY10" s="28" t="str">
        <f t="shared" si="10"/>
        <v>-</v>
      </c>
      <c r="DZ10" s="23"/>
      <c r="EA10" s="32">
        <f t="shared" si="11"/>
        <v>0</v>
      </c>
      <c r="EB10" s="32">
        <f t="shared" si="12"/>
        <v>644.5</v>
      </c>
      <c r="EC10" s="28"/>
      <c r="ED10" s="33">
        <f t="shared" si="13"/>
        <v>173550</v>
      </c>
      <c r="EE10" s="33">
        <f t="shared" si="14"/>
        <v>204075.95</v>
      </c>
      <c r="EF10" s="28">
        <f t="shared" si="15"/>
        <v>117.58913857677904</v>
      </c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ht="19.5" customHeight="1">
      <c r="A11" s="16">
        <v>4</v>
      </c>
      <c r="B11" s="15" t="s">
        <v>41</v>
      </c>
      <c r="C11" s="23"/>
      <c r="D11" s="23"/>
      <c r="E11" s="23"/>
      <c r="F11" s="24"/>
      <c r="G11" s="24"/>
      <c r="H11" s="25"/>
      <c r="I11" s="46"/>
      <c r="J11" s="46"/>
      <c r="K11" s="28"/>
      <c r="L11" s="27"/>
      <c r="M11" s="27"/>
      <c r="N11" s="28" t="str">
        <f t="shared" si="0"/>
        <v>-</v>
      </c>
      <c r="O11" s="28"/>
      <c r="P11" s="28"/>
      <c r="Q11" s="28"/>
      <c r="R11" s="26"/>
      <c r="S11" s="26"/>
      <c r="T11" s="28" t="str">
        <f t="shared" si="1"/>
        <v>-</v>
      </c>
      <c r="U11" s="28"/>
      <c r="V11" s="28"/>
      <c r="W11" s="28"/>
      <c r="X11" s="28"/>
      <c r="Y11" s="28"/>
      <c r="Z11" s="28" t="str">
        <f t="shared" si="16"/>
        <v>-</v>
      </c>
      <c r="AA11" s="27">
        <v>1543</v>
      </c>
      <c r="AB11" s="27">
        <v>1543</v>
      </c>
      <c r="AC11" s="28">
        <f t="shared" si="2"/>
        <v>100</v>
      </c>
      <c r="AD11" s="27">
        <v>38613.28</v>
      </c>
      <c r="AE11" s="27">
        <v>139979.41</v>
      </c>
      <c r="AF11" s="28">
        <f t="shared" si="3"/>
        <v>362.5162379367927</v>
      </c>
      <c r="AG11" s="29"/>
      <c r="AH11" s="29"/>
      <c r="AI11" s="28"/>
      <c r="AJ11" s="30"/>
      <c r="AK11" s="27"/>
      <c r="AL11" s="28"/>
      <c r="AM11" s="27">
        <v>49656.72</v>
      </c>
      <c r="AN11" s="27">
        <v>123005.99</v>
      </c>
      <c r="AO11" s="28">
        <f t="shared" si="17"/>
        <v>247.71267614937113</v>
      </c>
      <c r="AP11" s="30"/>
      <c r="AQ11" s="26"/>
      <c r="AR11" s="28" t="str">
        <f t="shared" si="4"/>
        <v>-</v>
      </c>
      <c r="AS11" s="27"/>
      <c r="AT11" s="27"/>
      <c r="AU11" s="28"/>
      <c r="AV11" s="29">
        <v>0</v>
      </c>
      <c r="AW11" s="27"/>
      <c r="AX11" s="28" t="s">
        <v>72</v>
      </c>
      <c r="AY11" s="28"/>
      <c r="AZ11" s="28"/>
      <c r="BA11" s="28"/>
      <c r="BB11" s="47"/>
      <c r="BC11" s="46"/>
      <c r="BD11" s="28"/>
      <c r="BE11" s="27">
        <v>300</v>
      </c>
      <c r="BF11" s="27">
        <v>390</v>
      </c>
      <c r="BG11" s="28">
        <f aca="true" t="shared" si="24" ref="BG11:BG34">BF11/BE11*100</f>
        <v>130</v>
      </c>
      <c r="BH11" s="27"/>
      <c r="BI11" s="27"/>
      <c r="BJ11" s="28"/>
      <c r="BK11" s="28"/>
      <c r="BL11" s="28"/>
      <c r="BM11" s="28"/>
      <c r="BN11" s="30"/>
      <c r="BO11" s="26"/>
      <c r="BP11" s="28" t="str">
        <f t="shared" si="18"/>
        <v>-</v>
      </c>
      <c r="BQ11" s="27">
        <v>5</v>
      </c>
      <c r="BR11" s="27">
        <v>5.1</v>
      </c>
      <c r="BS11" s="28">
        <f t="shared" si="5"/>
        <v>102</v>
      </c>
      <c r="BT11" s="28"/>
      <c r="BU11" s="28"/>
      <c r="BV11" s="28"/>
      <c r="BW11" s="27"/>
      <c r="BX11" s="27"/>
      <c r="BY11" s="28" t="str">
        <f t="shared" si="19"/>
        <v>-</v>
      </c>
      <c r="BZ11" s="29"/>
      <c r="CA11" s="29"/>
      <c r="CB11" s="28"/>
      <c r="CC11" s="31"/>
      <c r="CD11" s="28"/>
      <c r="CE11" s="27"/>
      <c r="CF11" s="28" t="str">
        <f t="shared" si="20"/>
        <v>-</v>
      </c>
      <c r="CG11" s="23">
        <f t="shared" si="21"/>
        <v>90118</v>
      </c>
      <c r="CH11" s="23">
        <f t="shared" si="6"/>
        <v>264923.5</v>
      </c>
      <c r="CI11" s="28">
        <f t="shared" si="7"/>
        <v>293.9740118511285</v>
      </c>
      <c r="CJ11" s="30"/>
      <c r="CK11" s="30"/>
      <c r="CL11" s="28" t="str">
        <f>IF(CK11&lt;&gt;0,CK11/CJ11*100,"-")</f>
        <v>-</v>
      </c>
      <c r="CM11" s="29"/>
      <c r="CN11" s="29"/>
      <c r="CO11" s="28"/>
      <c r="CP11" s="27"/>
      <c r="CQ11" s="27">
        <v>18.08</v>
      </c>
      <c r="CR11" s="28" t="s">
        <v>72</v>
      </c>
      <c r="CS11" s="27"/>
      <c r="CT11" s="27"/>
      <c r="CU11" s="28"/>
      <c r="CV11" s="29"/>
      <c r="CW11" s="29"/>
      <c r="CX11" s="28"/>
      <c r="CY11" s="29"/>
      <c r="CZ11" s="29"/>
      <c r="DA11" s="28"/>
      <c r="DB11" s="27"/>
      <c r="DC11" s="27"/>
      <c r="DD11" s="28"/>
      <c r="DE11" s="27"/>
      <c r="DF11" s="27"/>
      <c r="DG11" s="28"/>
      <c r="DH11" s="27">
        <v>8066.666666666666</v>
      </c>
      <c r="DI11" s="27">
        <v>5480</v>
      </c>
      <c r="DJ11" s="28">
        <f t="shared" si="9"/>
        <v>67.93388429752066</v>
      </c>
      <c r="DK11" s="28"/>
      <c r="DL11" s="28"/>
      <c r="DM11" s="28"/>
      <c r="DN11" s="27"/>
      <c r="DO11" s="27"/>
      <c r="DP11" s="28" t="str">
        <f t="shared" si="22"/>
        <v>-</v>
      </c>
      <c r="DQ11" s="27"/>
      <c r="DR11" s="27"/>
      <c r="DS11" s="28" t="str">
        <f t="shared" si="23"/>
        <v>-</v>
      </c>
      <c r="DT11" s="23"/>
      <c r="DU11" s="34">
        <v>0</v>
      </c>
      <c r="DV11" s="28"/>
      <c r="DW11" s="30"/>
      <c r="DX11" s="30"/>
      <c r="DY11" s="28" t="str">
        <f t="shared" si="10"/>
        <v>-</v>
      </c>
      <c r="DZ11" s="23"/>
      <c r="EA11" s="32">
        <f t="shared" si="11"/>
        <v>8066.666666666666</v>
      </c>
      <c r="EB11" s="32">
        <f t="shared" si="12"/>
        <v>5498.08</v>
      </c>
      <c r="EC11" s="28">
        <f aca="true" t="shared" si="25" ref="EC11:EC34">IF(EB11&lt;&gt;0,EB11/EA11*100,"-")</f>
        <v>68.15801652892563</v>
      </c>
      <c r="ED11" s="33">
        <f t="shared" si="13"/>
        <v>98184.66666666667</v>
      </c>
      <c r="EE11" s="33">
        <f t="shared" si="14"/>
        <v>270421.58</v>
      </c>
      <c r="EF11" s="28">
        <f t="shared" si="15"/>
        <v>275.4213964162768</v>
      </c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ht="19.5" customHeight="1">
      <c r="A12" s="16">
        <v>5</v>
      </c>
      <c r="B12" s="15" t="s">
        <v>19</v>
      </c>
      <c r="C12" s="23"/>
      <c r="D12" s="23"/>
      <c r="E12" s="23"/>
      <c r="F12" s="24"/>
      <c r="G12" s="24"/>
      <c r="H12" s="25"/>
      <c r="I12" s="46"/>
      <c r="J12" s="46"/>
      <c r="K12" s="28"/>
      <c r="L12" s="27"/>
      <c r="M12" s="27">
        <v>1047.31</v>
      </c>
      <c r="N12" s="28" t="e">
        <f t="shared" si="0"/>
        <v>#DIV/0!</v>
      </c>
      <c r="O12" s="28"/>
      <c r="P12" s="28"/>
      <c r="Q12" s="28"/>
      <c r="R12" s="26"/>
      <c r="S12" s="26"/>
      <c r="T12" s="28" t="str">
        <f t="shared" si="1"/>
        <v>-</v>
      </c>
      <c r="U12" s="28"/>
      <c r="V12" s="28">
        <v>400794.82</v>
      </c>
      <c r="W12" s="28"/>
      <c r="X12" s="28"/>
      <c r="Y12" s="28">
        <v>1446349.39</v>
      </c>
      <c r="Z12" s="28" t="e">
        <f t="shared" si="16"/>
        <v>#DIV/0!</v>
      </c>
      <c r="AA12" s="27">
        <v>2015875</v>
      </c>
      <c r="AB12" s="27">
        <v>731344.24</v>
      </c>
      <c r="AC12" s="28">
        <f t="shared" si="2"/>
        <v>36.27924548893161</v>
      </c>
      <c r="AD12" s="27">
        <v>693721</v>
      </c>
      <c r="AE12" s="27">
        <v>1035851.64</v>
      </c>
      <c r="AF12" s="28">
        <f t="shared" si="3"/>
        <v>149.31818987748676</v>
      </c>
      <c r="AG12" s="29"/>
      <c r="AH12" s="29"/>
      <c r="AI12" s="28"/>
      <c r="AJ12" s="30"/>
      <c r="AK12" s="27"/>
      <c r="AL12" s="28"/>
      <c r="AM12" s="27">
        <v>701565</v>
      </c>
      <c r="AN12" s="27">
        <v>959579.12</v>
      </c>
      <c r="AO12" s="28">
        <f t="shared" si="17"/>
        <v>136.77693727594735</v>
      </c>
      <c r="AP12" s="27">
        <v>158956</v>
      </c>
      <c r="AQ12" s="27">
        <v>167506.85</v>
      </c>
      <c r="AR12" s="28">
        <f>IF(AQ12&lt;&gt;0,AQ12/AP12*100,"-")</f>
        <v>105.37938171569492</v>
      </c>
      <c r="AS12" s="27">
        <v>174</v>
      </c>
      <c r="AT12" s="27">
        <v>1179.8</v>
      </c>
      <c r="AU12" s="28"/>
      <c r="AV12" s="29"/>
      <c r="AW12" s="27"/>
      <c r="AX12" s="28" t="str">
        <f>IF(AW12&lt;&gt;0,AW12/AV12*100,"-")</f>
        <v>-</v>
      </c>
      <c r="AY12" s="28"/>
      <c r="AZ12" s="28"/>
      <c r="BA12" s="28"/>
      <c r="BB12" s="46"/>
      <c r="BC12" s="46"/>
      <c r="BD12" s="28"/>
      <c r="BE12" s="27">
        <v>1556</v>
      </c>
      <c r="BF12" s="27">
        <v>1577.6</v>
      </c>
      <c r="BG12" s="28">
        <f t="shared" si="24"/>
        <v>101.38817480719793</v>
      </c>
      <c r="BH12" s="27"/>
      <c r="BI12" s="27"/>
      <c r="BJ12" s="28" t="s">
        <v>72</v>
      </c>
      <c r="BK12" s="28"/>
      <c r="BL12" s="28"/>
      <c r="BM12" s="28"/>
      <c r="BN12" s="30"/>
      <c r="BO12" s="26"/>
      <c r="BP12" s="28" t="str">
        <f t="shared" si="18"/>
        <v>-</v>
      </c>
      <c r="BQ12" s="27"/>
      <c r="BR12" s="27">
        <v>289.23</v>
      </c>
      <c r="BS12" s="28"/>
      <c r="BT12" s="28"/>
      <c r="BU12" s="28"/>
      <c r="BV12" s="28"/>
      <c r="BW12" s="27">
        <v>5840</v>
      </c>
      <c r="BX12" s="27">
        <v>8600</v>
      </c>
      <c r="BY12" s="28">
        <f t="shared" si="19"/>
        <v>147.26027397260273</v>
      </c>
      <c r="BZ12" s="29"/>
      <c r="CA12" s="29"/>
      <c r="CB12" s="28"/>
      <c r="CC12" s="31"/>
      <c r="CD12" s="28"/>
      <c r="CE12" s="27"/>
      <c r="CF12" s="28" t="s">
        <v>72</v>
      </c>
      <c r="CG12" s="23">
        <f t="shared" si="21"/>
        <v>3577687</v>
      </c>
      <c r="CH12" s="23">
        <f t="shared" si="6"/>
        <v>4754120</v>
      </c>
      <c r="CI12" s="28">
        <f t="shared" si="7"/>
        <v>132.88250201876238</v>
      </c>
      <c r="CJ12" s="30"/>
      <c r="CK12" s="30"/>
      <c r="CL12" s="28"/>
      <c r="CM12" s="29"/>
      <c r="CN12" s="29"/>
      <c r="CO12" s="28"/>
      <c r="CP12" s="27">
        <v>21690</v>
      </c>
      <c r="CQ12" s="27">
        <v>49414.41</v>
      </c>
      <c r="CR12" s="28">
        <f>IF(CQ12&lt;&gt;0,CQ12/CP12*100,"-")</f>
        <v>227.82116182572616</v>
      </c>
      <c r="CS12" s="27"/>
      <c r="CT12" s="27"/>
      <c r="CU12" s="28" t="s">
        <v>72</v>
      </c>
      <c r="CV12" s="29"/>
      <c r="CW12" s="29">
        <v>87</v>
      </c>
      <c r="CX12" s="28"/>
      <c r="CY12" s="29"/>
      <c r="CZ12" s="29"/>
      <c r="DA12" s="28"/>
      <c r="DB12" s="27"/>
      <c r="DC12" s="27">
        <v>948.25</v>
      </c>
      <c r="DD12" s="28"/>
      <c r="DE12" s="27"/>
      <c r="DF12" s="27">
        <v>202393.83</v>
      </c>
      <c r="DG12" s="28"/>
      <c r="DH12" s="27">
        <v>221375</v>
      </c>
      <c r="DI12" s="27">
        <v>156095.59</v>
      </c>
      <c r="DJ12" s="28">
        <f t="shared" si="9"/>
        <v>70.5118418972332</v>
      </c>
      <c r="DK12" s="28"/>
      <c r="DL12" s="28"/>
      <c r="DM12" s="28"/>
      <c r="DN12" s="27"/>
      <c r="DO12" s="27">
        <v>398103</v>
      </c>
      <c r="DP12" s="28" t="e">
        <f t="shared" si="22"/>
        <v>#DIV/0!</v>
      </c>
      <c r="DQ12" s="27">
        <v>3460</v>
      </c>
      <c r="DR12" s="27">
        <v>2366.85</v>
      </c>
      <c r="DS12" s="28">
        <f t="shared" si="23"/>
        <v>68.40606936416185</v>
      </c>
      <c r="DT12" s="23"/>
      <c r="DU12" s="34">
        <v>0</v>
      </c>
      <c r="DV12" s="28"/>
      <c r="DW12" s="30"/>
      <c r="DX12" s="30"/>
      <c r="DY12" s="28" t="str">
        <f t="shared" si="10"/>
        <v>-</v>
      </c>
      <c r="DZ12" s="23"/>
      <c r="EA12" s="32">
        <f t="shared" si="11"/>
        <v>246525</v>
      </c>
      <c r="EB12" s="32">
        <f t="shared" si="12"/>
        <v>809408.9299999999</v>
      </c>
      <c r="EC12" s="28">
        <f t="shared" si="25"/>
        <v>328.32732177263966</v>
      </c>
      <c r="ED12" s="33">
        <f t="shared" si="13"/>
        <v>3824212</v>
      </c>
      <c r="EE12" s="33">
        <f t="shared" si="14"/>
        <v>5563528.93</v>
      </c>
      <c r="EF12" s="28">
        <f t="shared" si="15"/>
        <v>145.4817078655681</v>
      </c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</row>
    <row r="13" spans="1:147" ht="19.5" customHeight="1">
      <c r="A13" s="16">
        <v>6</v>
      </c>
      <c r="B13" s="15" t="s">
        <v>20</v>
      </c>
      <c r="C13" s="23"/>
      <c r="D13" s="23"/>
      <c r="E13" s="23"/>
      <c r="F13" s="24"/>
      <c r="G13" s="24"/>
      <c r="H13" s="25"/>
      <c r="I13" s="46"/>
      <c r="J13" s="46"/>
      <c r="K13" s="28"/>
      <c r="L13" s="27"/>
      <c r="M13" s="27">
        <v>1719</v>
      </c>
      <c r="N13" s="28"/>
      <c r="O13" s="28"/>
      <c r="P13" s="28"/>
      <c r="Q13" s="28"/>
      <c r="R13" s="26"/>
      <c r="S13" s="26"/>
      <c r="T13" s="28" t="str">
        <f t="shared" si="1"/>
        <v>-</v>
      </c>
      <c r="U13" s="28"/>
      <c r="V13" s="28"/>
      <c r="W13" s="28"/>
      <c r="X13" s="28"/>
      <c r="Y13" s="28"/>
      <c r="Z13" s="28" t="str">
        <f t="shared" si="16"/>
        <v>-</v>
      </c>
      <c r="AA13" s="27">
        <v>22300</v>
      </c>
      <c r="AB13" s="27">
        <v>29628</v>
      </c>
      <c r="AC13" s="28">
        <f t="shared" si="2"/>
        <v>132.8609865470852</v>
      </c>
      <c r="AD13" s="27">
        <v>99917.91</v>
      </c>
      <c r="AE13" s="27">
        <v>144583.02</v>
      </c>
      <c r="AF13" s="28">
        <f t="shared" si="3"/>
        <v>144.7018057123092</v>
      </c>
      <c r="AG13" s="29"/>
      <c r="AH13" s="29"/>
      <c r="AI13" s="28"/>
      <c r="AJ13" s="30"/>
      <c r="AK13" s="27"/>
      <c r="AL13" s="28"/>
      <c r="AM13" s="27">
        <v>282047.09</v>
      </c>
      <c r="AN13" s="27">
        <v>345608.64</v>
      </c>
      <c r="AO13" s="28">
        <f t="shared" si="17"/>
        <v>122.53579357971749</v>
      </c>
      <c r="AP13" s="30"/>
      <c r="AQ13" s="26"/>
      <c r="AR13" s="28" t="str">
        <f t="shared" si="4"/>
        <v>-</v>
      </c>
      <c r="AS13" s="27"/>
      <c r="AT13" s="27"/>
      <c r="AU13" s="28"/>
      <c r="AV13" s="29"/>
      <c r="AW13" s="27">
        <v>10811.82</v>
      </c>
      <c r="AX13" s="28" t="e">
        <f>IF(AW13&lt;&gt;0,AW13/AV13*100,"-")</f>
        <v>#DIV/0!</v>
      </c>
      <c r="AY13" s="28"/>
      <c r="AZ13" s="28"/>
      <c r="BA13" s="28"/>
      <c r="BB13" s="46"/>
      <c r="BC13" s="46"/>
      <c r="BD13" s="28"/>
      <c r="BE13" s="27">
        <v>250</v>
      </c>
      <c r="BF13" s="27">
        <v>420.68</v>
      </c>
      <c r="BG13" s="28">
        <f t="shared" si="24"/>
        <v>168.272</v>
      </c>
      <c r="BH13" s="27"/>
      <c r="BI13" s="27"/>
      <c r="BJ13" s="28" t="s">
        <v>72</v>
      </c>
      <c r="BK13" s="28"/>
      <c r="BL13" s="28"/>
      <c r="BM13" s="28"/>
      <c r="BN13" s="30"/>
      <c r="BO13" s="26"/>
      <c r="BP13" s="28" t="str">
        <f t="shared" si="18"/>
        <v>-</v>
      </c>
      <c r="BQ13" s="27">
        <v>200</v>
      </c>
      <c r="BR13" s="27">
        <v>552.45</v>
      </c>
      <c r="BS13" s="28">
        <f t="shared" si="5"/>
        <v>276.225</v>
      </c>
      <c r="BT13" s="28"/>
      <c r="BU13" s="27"/>
      <c r="BV13" s="28" t="s">
        <v>72</v>
      </c>
      <c r="BW13" s="27"/>
      <c r="BX13" s="27"/>
      <c r="BY13" s="28" t="str">
        <f t="shared" si="19"/>
        <v>-</v>
      </c>
      <c r="BZ13" s="29"/>
      <c r="CA13" s="29"/>
      <c r="CB13" s="28"/>
      <c r="CC13" s="31"/>
      <c r="CD13" s="28"/>
      <c r="CE13" s="27"/>
      <c r="CF13" s="28" t="str">
        <f t="shared" si="20"/>
        <v>-</v>
      </c>
      <c r="CG13" s="23">
        <f t="shared" si="21"/>
        <v>404715</v>
      </c>
      <c r="CH13" s="23">
        <f t="shared" si="6"/>
        <v>533323.61</v>
      </c>
      <c r="CI13" s="28">
        <f t="shared" si="7"/>
        <v>131.7775743424385</v>
      </c>
      <c r="CJ13" s="30"/>
      <c r="CK13" s="30"/>
      <c r="CL13" s="28"/>
      <c r="CM13" s="29"/>
      <c r="CN13" s="29"/>
      <c r="CO13" s="28"/>
      <c r="CP13" s="27"/>
      <c r="CQ13" s="27">
        <v>165.76</v>
      </c>
      <c r="CR13" s="28" t="s">
        <v>72</v>
      </c>
      <c r="CS13" s="27"/>
      <c r="CT13" s="27"/>
      <c r="CU13" s="28"/>
      <c r="CV13" s="29"/>
      <c r="CW13" s="29"/>
      <c r="CX13" s="28"/>
      <c r="CY13" s="29"/>
      <c r="CZ13" s="29"/>
      <c r="DA13" s="28"/>
      <c r="DB13" s="27"/>
      <c r="DC13" s="27"/>
      <c r="DD13" s="28"/>
      <c r="DE13" s="27"/>
      <c r="DF13" s="27"/>
      <c r="DG13" s="28"/>
      <c r="DH13" s="27">
        <v>10000</v>
      </c>
      <c r="DI13" s="27">
        <v>22483.88</v>
      </c>
      <c r="DJ13" s="28">
        <f t="shared" si="9"/>
        <v>224.83880000000002</v>
      </c>
      <c r="DK13" s="28"/>
      <c r="DL13" s="28"/>
      <c r="DM13" s="28"/>
      <c r="DN13" s="27"/>
      <c r="DO13" s="27"/>
      <c r="DP13" s="28"/>
      <c r="DQ13" s="27"/>
      <c r="DR13" s="27"/>
      <c r="DS13" s="28" t="str">
        <f t="shared" si="23"/>
        <v>-</v>
      </c>
      <c r="DT13" s="23"/>
      <c r="DU13" s="34">
        <v>0</v>
      </c>
      <c r="DV13" s="28"/>
      <c r="DW13" s="30"/>
      <c r="DX13" s="30"/>
      <c r="DY13" s="28" t="str">
        <f t="shared" si="10"/>
        <v>-</v>
      </c>
      <c r="DZ13" s="23"/>
      <c r="EA13" s="32">
        <f t="shared" si="11"/>
        <v>10000</v>
      </c>
      <c r="EB13" s="32">
        <f t="shared" si="12"/>
        <v>22649.64</v>
      </c>
      <c r="EC13" s="28">
        <f t="shared" si="25"/>
        <v>226.4964</v>
      </c>
      <c r="ED13" s="33">
        <f t="shared" si="13"/>
        <v>414715</v>
      </c>
      <c r="EE13" s="33">
        <f t="shared" si="14"/>
        <v>555973.25</v>
      </c>
      <c r="EF13" s="28">
        <f t="shared" si="15"/>
        <v>134.06152417925563</v>
      </c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</row>
    <row r="14" spans="1:147" ht="19.5" customHeight="1">
      <c r="A14" s="16">
        <v>7</v>
      </c>
      <c r="B14" s="15" t="s">
        <v>18</v>
      </c>
      <c r="C14" s="23"/>
      <c r="D14" s="23"/>
      <c r="E14" s="23"/>
      <c r="F14" s="24"/>
      <c r="G14" s="24"/>
      <c r="H14" s="25"/>
      <c r="I14" s="46"/>
      <c r="J14" s="46"/>
      <c r="K14" s="28"/>
      <c r="L14" s="27">
        <v>950</v>
      </c>
      <c r="M14" s="27">
        <v>953</v>
      </c>
      <c r="N14" s="28"/>
      <c r="O14" s="28"/>
      <c r="P14" s="28"/>
      <c r="Q14" s="28"/>
      <c r="R14" s="26"/>
      <c r="S14" s="26"/>
      <c r="T14" s="28" t="str">
        <f t="shared" si="1"/>
        <v>-</v>
      </c>
      <c r="U14" s="28"/>
      <c r="V14" s="28"/>
      <c r="W14" s="28"/>
      <c r="X14" s="28"/>
      <c r="Y14" s="28"/>
      <c r="Z14" s="28" t="str">
        <f t="shared" si="16"/>
        <v>-</v>
      </c>
      <c r="AA14" s="27">
        <v>21627</v>
      </c>
      <c r="AB14" s="27">
        <v>23158.43</v>
      </c>
      <c r="AC14" s="28">
        <f t="shared" si="2"/>
        <v>107.08110232579646</v>
      </c>
      <c r="AD14" s="27">
        <v>125362</v>
      </c>
      <c r="AE14" s="27">
        <v>137496.97</v>
      </c>
      <c r="AF14" s="28">
        <f t="shared" si="3"/>
        <v>109.67994288540388</v>
      </c>
      <c r="AG14" s="29"/>
      <c r="AH14" s="29"/>
      <c r="AI14" s="28"/>
      <c r="AJ14" s="30"/>
      <c r="AK14" s="27">
        <v>-423.19</v>
      </c>
      <c r="AL14" s="28"/>
      <c r="AM14" s="27">
        <v>528678</v>
      </c>
      <c r="AN14" s="27">
        <v>616154.58</v>
      </c>
      <c r="AO14" s="28">
        <f t="shared" si="17"/>
        <v>116.54628715399542</v>
      </c>
      <c r="AP14" s="30"/>
      <c r="AQ14" s="26"/>
      <c r="AR14" s="28" t="str">
        <f t="shared" si="4"/>
        <v>-</v>
      </c>
      <c r="AS14" s="27">
        <v>0</v>
      </c>
      <c r="AT14" s="27"/>
      <c r="AU14" s="28"/>
      <c r="AV14" s="29">
        <v>0</v>
      </c>
      <c r="AW14" s="27"/>
      <c r="AX14" s="28" t="s">
        <v>72</v>
      </c>
      <c r="AY14" s="28"/>
      <c r="AZ14" s="28"/>
      <c r="BA14" s="28"/>
      <c r="BB14" s="46"/>
      <c r="BC14" s="46"/>
      <c r="BD14" s="28"/>
      <c r="BE14" s="27">
        <v>2000</v>
      </c>
      <c r="BF14" s="27">
        <v>2508.6</v>
      </c>
      <c r="BG14" s="28">
        <f>BF14/BE14*100</f>
        <v>125.42999999999999</v>
      </c>
      <c r="BH14" s="27"/>
      <c r="BI14" s="27"/>
      <c r="BJ14" s="28" t="str">
        <f>IF(BI14&lt;&gt;0,BI14/BH14*100,"-")</f>
        <v>-</v>
      </c>
      <c r="BK14" s="28"/>
      <c r="BL14" s="28"/>
      <c r="BM14" s="28"/>
      <c r="BN14" s="30"/>
      <c r="BO14" s="26"/>
      <c r="BP14" s="28" t="str">
        <f t="shared" si="18"/>
        <v>-</v>
      </c>
      <c r="BQ14" s="27">
        <v>167</v>
      </c>
      <c r="BR14" s="27">
        <v>267.24</v>
      </c>
      <c r="BS14" s="28">
        <f t="shared" si="5"/>
        <v>160.0239520958084</v>
      </c>
      <c r="BT14" s="28"/>
      <c r="BU14" s="27"/>
      <c r="BV14" s="28"/>
      <c r="BW14" s="27"/>
      <c r="BX14" s="27"/>
      <c r="BY14" s="28" t="str">
        <f t="shared" si="19"/>
        <v>-</v>
      </c>
      <c r="BZ14" s="29"/>
      <c r="CA14" s="29"/>
      <c r="CB14" s="28"/>
      <c r="CC14" s="31"/>
      <c r="CD14" s="28"/>
      <c r="CE14" s="27"/>
      <c r="CF14" s="28" t="str">
        <f t="shared" si="20"/>
        <v>-</v>
      </c>
      <c r="CG14" s="23">
        <f t="shared" si="21"/>
        <v>678784</v>
      </c>
      <c r="CH14" s="23">
        <f t="shared" si="6"/>
        <v>780115.63</v>
      </c>
      <c r="CI14" s="28">
        <f t="shared" si="7"/>
        <v>114.92840579624742</v>
      </c>
      <c r="CJ14" s="30"/>
      <c r="CK14" s="30"/>
      <c r="CL14" s="28"/>
      <c r="CM14" s="29"/>
      <c r="CN14" s="29"/>
      <c r="CO14" s="28"/>
      <c r="CP14" s="27"/>
      <c r="CQ14" s="27">
        <v>251.56</v>
      </c>
      <c r="CR14" s="28" t="s">
        <v>72</v>
      </c>
      <c r="CS14" s="27"/>
      <c r="CT14" s="27"/>
      <c r="CU14" s="28"/>
      <c r="CV14" s="29"/>
      <c r="CW14" s="29">
        <v>22170.96</v>
      </c>
      <c r="CX14" s="28"/>
      <c r="CY14" s="29"/>
      <c r="CZ14" s="29"/>
      <c r="DA14" s="28"/>
      <c r="DB14" s="27"/>
      <c r="DC14" s="27">
        <v>2619.46</v>
      </c>
      <c r="DD14" s="28"/>
      <c r="DE14" s="27">
        <v>18690</v>
      </c>
      <c r="DF14" s="27">
        <v>38180.4</v>
      </c>
      <c r="DG14" s="28">
        <f>IF(DF14&lt;&gt;0,DF14/DE14*100,"-")</f>
        <v>204.2825040128411</v>
      </c>
      <c r="DH14" s="27">
        <v>108333.33333333334</v>
      </c>
      <c r="DI14" s="27">
        <v>113133.39</v>
      </c>
      <c r="DJ14" s="28">
        <f t="shared" si="9"/>
        <v>104.43082153846153</v>
      </c>
      <c r="DK14" s="28"/>
      <c r="DL14" s="28"/>
      <c r="DM14" s="28"/>
      <c r="DN14" s="27">
        <v>294674</v>
      </c>
      <c r="DO14" s="27">
        <v>301620</v>
      </c>
      <c r="DP14" s="28"/>
      <c r="DQ14" s="27">
        <v>51237</v>
      </c>
      <c r="DR14" s="27">
        <v>37840.2</v>
      </c>
      <c r="DS14" s="28">
        <f t="shared" si="23"/>
        <v>73.8532700977809</v>
      </c>
      <c r="DT14" s="23"/>
      <c r="DU14" s="34"/>
      <c r="DV14" s="28"/>
      <c r="DW14" s="30"/>
      <c r="DX14" s="30"/>
      <c r="DY14" s="28" t="str">
        <f t="shared" si="10"/>
        <v>-</v>
      </c>
      <c r="DZ14" s="23"/>
      <c r="EA14" s="32">
        <f t="shared" si="11"/>
        <v>472934.3333333334</v>
      </c>
      <c r="EB14" s="32">
        <f t="shared" si="12"/>
        <v>515815.9700000001</v>
      </c>
      <c r="EC14" s="28">
        <f t="shared" si="25"/>
        <v>109.06714392343406</v>
      </c>
      <c r="ED14" s="33">
        <f t="shared" si="13"/>
        <v>1151718.3333333335</v>
      </c>
      <c r="EE14" s="33">
        <f t="shared" si="14"/>
        <v>1295931.6</v>
      </c>
      <c r="EF14" s="28">
        <f t="shared" si="15"/>
        <v>112.52157428537937</v>
      </c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ht="19.5" customHeight="1">
      <c r="A15" s="16">
        <v>8</v>
      </c>
      <c r="B15" s="15" t="s">
        <v>21</v>
      </c>
      <c r="C15" s="23"/>
      <c r="D15" s="23"/>
      <c r="E15" s="23"/>
      <c r="F15" s="24"/>
      <c r="G15" s="24"/>
      <c r="H15" s="25"/>
      <c r="I15" s="46"/>
      <c r="J15" s="46"/>
      <c r="K15" s="28"/>
      <c r="L15" s="27">
        <v>12400</v>
      </c>
      <c r="M15" s="27">
        <v>12436</v>
      </c>
      <c r="N15" s="28">
        <f t="shared" si="0"/>
        <v>100.29032258064517</v>
      </c>
      <c r="O15" s="28"/>
      <c r="P15" s="28"/>
      <c r="Q15" s="28"/>
      <c r="R15" s="26"/>
      <c r="S15" s="26"/>
      <c r="T15" s="28" t="str">
        <f t="shared" si="1"/>
        <v>-</v>
      </c>
      <c r="U15" s="28"/>
      <c r="V15" s="28"/>
      <c r="W15" s="28"/>
      <c r="X15" s="28"/>
      <c r="Y15" s="28"/>
      <c r="Z15" s="28" t="str">
        <f t="shared" si="16"/>
        <v>-</v>
      </c>
      <c r="AA15" s="27">
        <v>9528</v>
      </c>
      <c r="AB15" s="27">
        <v>9751</v>
      </c>
      <c r="AC15" s="28">
        <f t="shared" si="2"/>
        <v>102.34047019311502</v>
      </c>
      <c r="AD15" s="27">
        <v>309885</v>
      </c>
      <c r="AE15" s="27">
        <v>310881.54</v>
      </c>
      <c r="AF15" s="28">
        <f t="shared" si="3"/>
        <v>100.3215838133501</v>
      </c>
      <c r="AG15" s="29"/>
      <c r="AH15" s="29"/>
      <c r="AI15" s="28"/>
      <c r="AJ15" s="30"/>
      <c r="AK15" s="27"/>
      <c r="AL15" s="28"/>
      <c r="AM15" s="27">
        <v>147446</v>
      </c>
      <c r="AN15" s="27">
        <v>147779.96</v>
      </c>
      <c r="AO15" s="28">
        <f t="shared" si="17"/>
        <v>100.22649648006727</v>
      </c>
      <c r="AP15" s="30"/>
      <c r="AQ15" s="26"/>
      <c r="AR15" s="28" t="str">
        <f t="shared" si="4"/>
        <v>-</v>
      </c>
      <c r="AS15" s="27">
        <v>901</v>
      </c>
      <c r="AT15" s="27">
        <v>901</v>
      </c>
      <c r="AU15" s="28">
        <f>AT15/AS15*100</f>
        <v>100</v>
      </c>
      <c r="AV15" s="29"/>
      <c r="AW15" s="27"/>
      <c r="AX15" s="28" t="s">
        <v>72</v>
      </c>
      <c r="AY15" s="28"/>
      <c r="AZ15" s="28"/>
      <c r="BA15" s="28"/>
      <c r="BB15" s="46"/>
      <c r="BC15" s="46"/>
      <c r="BD15" s="28"/>
      <c r="BE15" s="27">
        <v>1288</v>
      </c>
      <c r="BF15" s="27">
        <v>1071.25</v>
      </c>
      <c r="BG15" s="28">
        <f t="shared" si="24"/>
        <v>83.17158385093167</v>
      </c>
      <c r="BH15" s="27"/>
      <c r="BI15" s="27"/>
      <c r="BJ15" s="28"/>
      <c r="BK15" s="28"/>
      <c r="BL15" s="28"/>
      <c r="BM15" s="28"/>
      <c r="BN15" s="30"/>
      <c r="BO15" s="26"/>
      <c r="BP15" s="28" t="str">
        <f t="shared" si="18"/>
        <v>-</v>
      </c>
      <c r="BQ15" s="27">
        <v>303</v>
      </c>
      <c r="BR15" s="27">
        <v>303.79</v>
      </c>
      <c r="BS15" s="28">
        <f>BR15/BQ15*100</f>
        <v>100.26072607260727</v>
      </c>
      <c r="BT15" s="28"/>
      <c r="BU15" s="27"/>
      <c r="BV15" s="28"/>
      <c r="BW15" s="27"/>
      <c r="BX15" s="27"/>
      <c r="BY15" s="28" t="str">
        <f t="shared" si="19"/>
        <v>-</v>
      </c>
      <c r="BZ15" s="29"/>
      <c r="CA15" s="29"/>
      <c r="CB15" s="28"/>
      <c r="CC15" s="31"/>
      <c r="CD15" s="28"/>
      <c r="CE15" s="27"/>
      <c r="CF15" s="28" t="str">
        <f t="shared" si="20"/>
        <v>-</v>
      </c>
      <c r="CG15" s="23">
        <f t="shared" si="21"/>
        <v>481751</v>
      </c>
      <c r="CH15" s="23">
        <f t="shared" si="6"/>
        <v>483124.54</v>
      </c>
      <c r="CI15" s="28">
        <f t="shared" si="7"/>
        <v>100.28511409421048</v>
      </c>
      <c r="CJ15" s="30"/>
      <c r="CK15" s="30"/>
      <c r="CL15" s="28"/>
      <c r="CM15" s="29"/>
      <c r="CN15" s="29"/>
      <c r="CO15" s="28"/>
      <c r="CP15" s="27"/>
      <c r="CQ15" s="27">
        <v>6866.18</v>
      </c>
      <c r="CR15" s="28" t="s">
        <v>72</v>
      </c>
      <c r="CS15" s="27"/>
      <c r="CT15" s="27"/>
      <c r="CU15" s="28"/>
      <c r="CV15" s="29"/>
      <c r="CW15" s="29"/>
      <c r="CX15" s="28"/>
      <c r="CY15" s="29"/>
      <c r="CZ15" s="29"/>
      <c r="DA15" s="28"/>
      <c r="DB15" s="27"/>
      <c r="DC15" s="27">
        <v>542.67</v>
      </c>
      <c r="DD15" s="28"/>
      <c r="DE15" s="27"/>
      <c r="DF15" s="27"/>
      <c r="DG15" s="28"/>
      <c r="DH15" s="27">
        <v>51041.66666666667</v>
      </c>
      <c r="DI15" s="27">
        <v>26554.17</v>
      </c>
      <c r="DJ15" s="28">
        <f t="shared" si="9"/>
        <v>52.0244963265306</v>
      </c>
      <c r="DK15" s="28"/>
      <c r="DL15" s="28"/>
      <c r="DM15" s="28"/>
      <c r="DN15" s="27"/>
      <c r="DO15" s="27">
        <v>52409</v>
      </c>
      <c r="DP15" s="28"/>
      <c r="DQ15" s="27">
        <v>500</v>
      </c>
      <c r="DR15" s="27">
        <v>40100</v>
      </c>
      <c r="DS15" s="28">
        <f t="shared" si="23"/>
        <v>8020</v>
      </c>
      <c r="DT15" s="23"/>
      <c r="DU15" s="34">
        <v>0</v>
      </c>
      <c r="DV15" s="28"/>
      <c r="DW15" s="30"/>
      <c r="DX15" s="30"/>
      <c r="DY15" s="28" t="str">
        <f t="shared" si="10"/>
        <v>-</v>
      </c>
      <c r="DZ15" s="23"/>
      <c r="EA15" s="32">
        <f t="shared" si="11"/>
        <v>51541.66666666667</v>
      </c>
      <c r="EB15" s="32">
        <f t="shared" si="12"/>
        <v>126472.01999999999</v>
      </c>
      <c r="EC15" s="28">
        <f t="shared" si="25"/>
        <v>245.37821180274855</v>
      </c>
      <c r="ED15" s="33">
        <f t="shared" si="13"/>
        <v>533292.6666666666</v>
      </c>
      <c r="EE15" s="33">
        <f t="shared" si="14"/>
        <v>609596.5599999999</v>
      </c>
      <c r="EF15" s="28">
        <f t="shared" si="15"/>
        <v>114.30807099041303</v>
      </c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</row>
    <row r="16" spans="1:147" ht="19.5" customHeight="1">
      <c r="A16" s="16">
        <v>9</v>
      </c>
      <c r="B16" s="15" t="s">
        <v>22</v>
      </c>
      <c r="C16" s="23"/>
      <c r="D16" s="23"/>
      <c r="E16" s="23"/>
      <c r="F16" s="24"/>
      <c r="G16" s="24"/>
      <c r="H16" s="25"/>
      <c r="I16" s="48"/>
      <c r="J16" s="48"/>
      <c r="K16" s="28"/>
      <c r="L16" s="27"/>
      <c r="M16" s="27"/>
      <c r="N16" s="28" t="str">
        <f t="shared" si="0"/>
        <v>-</v>
      </c>
      <c r="O16" s="28"/>
      <c r="P16" s="28"/>
      <c r="Q16" s="28"/>
      <c r="R16" s="27"/>
      <c r="S16" s="27">
        <v>-150</v>
      </c>
      <c r="T16" s="28" t="s">
        <v>72</v>
      </c>
      <c r="U16" s="28"/>
      <c r="V16" s="28"/>
      <c r="W16" s="28"/>
      <c r="X16" s="28"/>
      <c r="Y16" s="28"/>
      <c r="Z16" s="28" t="str">
        <f t="shared" si="16"/>
        <v>-</v>
      </c>
      <c r="AA16" s="27">
        <v>8500</v>
      </c>
      <c r="AB16" s="27">
        <v>10082</v>
      </c>
      <c r="AC16" s="28">
        <f t="shared" si="2"/>
        <v>118.61176470588235</v>
      </c>
      <c r="AD16" s="27">
        <v>175110</v>
      </c>
      <c r="AE16" s="27">
        <v>253490.33</v>
      </c>
      <c r="AF16" s="28">
        <f t="shared" si="3"/>
        <v>144.76062475015704</v>
      </c>
      <c r="AG16" s="29"/>
      <c r="AH16" s="29"/>
      <c r="AI16" s="28"/>
      <c r="AJ16" s="30"/>
      <c r="AK16" s="27"/>
      <c r="AL16" s="28"/>
      <c r="AM16" s="27">
        <v>219055</v>
      </c>
      <c r="AN16" s="27">
        <v>250267.34</v>
      </c>
      <c r="AO16" s="28">
        <f t="shared" si="17"/>
        <v>114.24863162219535</v>
      </c>
      <c r="AP16" s="30"/>
      <c r="AQ16" s="26"/>
      <c r="AR16" s="28" t="str">
        <f t="shared" si="4"/>
        <v>-</v>
      </c>
      <c r="AS16" s="27"/>
      <c r="AT16" s="27"/>
      <c r="AU16" s="28"/>
      <c r="AV16" s="29"/>
      <c r="AW16" s="27"/>
      <c r="AX16" s="28" t="str">
        <f aca="true" t="shared" si="26" ref="AX16:AX27">IF(AW16&lt;&gt;0,AW16/AV16*100,"-")</f>
        <v>-</v>
      </c>
      <c r="AY16" s="28"/>
      <c r="AZ16" s="28"/>
      <c r="BA16" s="28"/>
      <c r="BB16" s="46"/>
      <c r="BC16" s="46"/>
      <c r="BD16" s="28"/>
      <c r="BE16" s="27"/>
      <c r="BF16" s="27"/>
      <c r="BG16" s="28"/>
      <c r="BH16" s="27"/>
      <c r="BI16" s="27"/>
      <c r="BJ16" s="28"/>
      <c r="BK16" s="28"/>
      <c r="BL16" s="28"/>
      <c r="BM16" s="28"/>
      <c r="BN16" s="30"/>
      <c r="BO16" s="26"/>
      <c r="BP16" s="28" t="str">
        <f t="shared" si="18"/>
        <v>-</v>
      </c>
      <c r="BQ16" s="27">
        <v>0</v>
      </c>
      <c r="BR16" s="27">
        <v>329.88</v>
      </c>
      <c r="BS16" s="28"/>
      <c r="BT16" s="28"/>
      <c r="BU16" s="27"/>
      <c r="BV16" s="28"/>
      <c r="BW16" s="27"/>
      <c r="BX16" s="27"/>
      <c r="BY16" s="28" t="str">
        <f t="shared" si="19"/>
        <v>-</v>
      </c>
      <c r="BZ16" s="29"/>
      <c r="CA16" s="29"/>
      <c r="CB16" s="28"/>
      <c r="CC16" s="31"/>
      <c r="CD16" s="28"/>
      <c r="CE16" s="27">
        <v>5.2</v>
      </c>
      <c r="CF16" s="28"/>
      <c r="CG16" s="23">
        <f t="shared" si="21"/>
        <v>402665</v>
      </c>
      <c r="CH16" s="23">
        <f t="shared" si="6"/>
        <v>514024.75</v>
      </c>
      <c r="CI16" s="28">
        <f t="shared" si="7"/>
        <v>127.6556815218606</v>
      </c>
      <c r="CJ16" s="30"/>
      <c r="CK16" s="30"/>
      <c r="CL16" s="28"/>
      <c r="CM16" s="29"/>
      <c r="CN16" s="29"/>
      <c r="CO16" s="28"/>
      <c r="CP16" s="27"/>
      <c r="CQ16" s="27">
        <v>1670.96</v>
      </c>
      <c r="CR16" s="28" t="s">
        <v>72</v>
      </c>
      <c r="CS16" s="27"/>
      <c r="CT16" s="27"/>
      <c r="CU16" s="28"/>
      <c r="CV16" s="29"/>
      <c r="CW16" s="29"/>
      <c r="CX16" s="28" t="str">
        <f t="shared" si="8"/>
        <v>-</v>
      </c>
      <c r="CY16" s="29"/>
      <c r="CZ16" s="29"/>
      <c r="DA16" s="28"/>
      <c r="DB16" s="27"/>
      <c r="DC16" s="27">
        <v>372.4</v>
      </c>
      <c r="DD16" s="28"/>
      <c r="DE16" s="27"/>
      <c r="DF16" s="27"/>
      <c r="DG16" s="28"/>
      <c r="DH16" s="27">
        <v>58333.33333333333</v>
      </c>
      <c r="DI16" s="27">
        <v>57676</v>
      </c>
      <c r="DJ16" s="28">
        <f t="shared" si="9"/>
        <v>98.87314285714287</v>
      </c>
      <c r="DK16" s="28"/>
      <c r="DL16" s="28"/>
      <c r="DM16" s="28"/>
      <c r="DN16" s="27"/>
      <c r="DO16" s="27"/>
      <c r="DP16" s="28" t="str">
        <f t="shared" si="22"/>
        <v>-</v>
      </c>
      <c r="DQ16" s="27"/>
      <c r="DR16" s="27"/>
      <c r="DS16" s="28" t="s">
        <v>72</v>
      </c>
      <c r="DT16" s="23"/>
      <c r="DU16" s="34">
        <v>0</v>
      </c>
      <c r="DV16" s="28"/>
      <c r="DW16" s="30"/>
      <c r="DX16" s="30"/>
      <c r="DY16" s="28" t="str">
        <f t="shared" si="10"/>
        <v>-</v>
      </c>
      <c r="DZ16" s="23"/>
      <c r="EA16" s="32">
        <f t="shared" si="11"/>
        <v>58333.33333333333</v>
      </c>
      <c r="EB16" s="32">
        <f t="shared" si="12"/>
        <v>59719.36</v>
      </c>
      <c r="EC16" s="28">
        <f t="shared" si="25"/>
        <v>102.37604571428571</v>
      </c>
      <c r="ED16" s="33">
        <f t="shared" si="13"/>
        <v>460998.3333333333</v>
      </c>
      <c r="EE16" s="33">
        <f t="shared" si="14"/>
        <v>573744.11</v>
      </c>
      <c r="EF16" s="28">
        <f t="shared" si="15"/>
        <v>124.45687294603378</v>
      </c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</row>
    <row r="17" spans="1:147" ht="19.5" customHeight="1">
      <c r="A17" s="16">
        <v>10</v>
      </c>
      <c r="B17" s="15" t="s">
        <v>23</v>
      </c>
      <c r="C17" s="23"/>
      <c r="D17" s="23"/>
      <c r="E17" s="23"/>
      <c r="F17" s="24"/>
      <c r="G17" s="24"/>
      <c r="H17" s="25"/>
      <c r="I17" s="48">
        <v>2510</v>
      </c>
      <c r="J17" s="48">
        <v>2510</v>
      </c>
      <c r="K17" s="28">
        <f>IF(J17&lt;&gt;0,J17/I17*100,"-")</f>
        <v>100</v>
      </c>
      <c r="L17" s="27"/>
      <c r="M17" s="27">
        <v>1459.85</v>
      </c>
      <c r="N17" s="28"/>
      <c r="O17" s="28"/>
      <c r="P17" s="28"/>
      <c r="Q17" s="28"/>
      <c r="R17" s="27"/>
      <c r="S17" s="27"/>
      <c r="T17" s="28" t="str">
        <f t="shared" si="1"/>
        <v>-</v>
      </c>
      <c r="U17" s="28"/>
      <c r="V17" s="28"/>
      <c r="W17" s="28"/>
      <c r="X17" s="28"/>
      <c r="Y17" s="28"/>
      <c r="Z17" s="28" t="str">
        <f t="shared" si="16"/>
        <v>-</v>
      </c>
      <c r="AA17" s="27">
        <v>422801</v>
      </c>
      <c r="AB17" s="27">
        <v>469590.15</v>
      </c>
      <c r="AC17" s="28">
        <f t="shared" si="2"/>
        <v>111.06647098753315</v>
      </c>
      <c r="AD17" s="27">
        <v>117912</v>
      </c>
      <c r="AE17" s="27">
        <v>182374.44</v>
      </c>
      <c r="AF17" s="28">
        <f t="shared" si="3"/>
        <v>154.66995725625893</v>
      </c>
      <c r="AG17" s="29"/>
      <c r="AH17" s="29"/>
      <c r="AI17" s="28"/>
      <c r="AJ17" s="30"/>
      <c r="AK17" s="27"/>
      <c r="AL17" s="28"/>
      <c r="AM17" s="27">
        <v>514439</v>
      </c>
      <c r="AN17" s="27">
        <v>527504.83</v>
      </c>
      <c r="AO17" s="28">
        <f t="shared" si="17"/>
        <v>102.53982104778214</v>
      </c>
      <c r="AP17" s="30"/>
      <c r="AQ17" s="26"/>
      <c r="AR17" s="28" t="str">
        <f t="shared" si="4"/>
        <v>-</v>
      </c>
      <c r="AS17" s="27">
        <v>0</v>
      </c>
      <c r="AT17" s="27">
        <v>1411</v>
      </c>
      <c r="AU17" s="28"/>
      <c r="AV17" s="29"/>
      <c r="AW17" s="27"/>
      <c r="AX17" s="28" t="str">
        <f t="shared" si="26"/>
        <v>-</v>
      </c>
      <c r="AY17" s="28"/>
      <c r="AZ17" s="28"/>
      <c r="BA17" s="28"/>
      <c r="BB17" s="46"/>
      <c r="BC17" s="46"/>
      <c r="BD17" s="28"/>
      <c r="BE17" s="27">
        <v>600</v>
      </c>
      <c r="BF17" s="27">
        <v>1764.6</v>
      </c>
      <c r="BG17" s="28">
        <f t="shared" si="24"/>
        <v>294.09999999999997</v>
      </c>
      <c r="BH17" s="27">
        <v>4316</v>
      </c>
      <c r="BI17" s="27">
        <v>7680</v>
      </c>
      <c r="BJ17" s="28">
        <f>BI17/BH17*100</f>
        <v>177.94253938832253</v>
      </c>
      <c r="BK17" s="27"/>
      <c r="BL17" s="27"/>
      <c r="BM17" s="28" t="str">
        <f>IF(BL17&lt;&gt;0,BL17/BK17*100,"-")</f>
        <v>-</v>
      </c>
      <c r="BN17" s="30"/>
      <c r="BO17" s="26"/>
      <c r="BP17" s="28" t="str">
        <f t="shared" si="18"/>
        <v>-</v>
      </c>
      <c r="BQ17" s="27"/>
      <c r="BR17" s="27">
        <v>591.6</v>
      </c>
      <c r="BS17" s="28"/>
      <c r="BT17" s="28"/>
      <c r="BU17" s="27"/>
      <c r="BV17" s="28"/>
      <c r="BW17" s="27"/>
      <c r="BX17" s="27">
        <v>2560</v>
      </c>
      <c r="BY17" s="28"/>
      <c r="BZ17" s="29"/>
      <c r="CA17" s="29"/>
      <c r="CB17" s="28"/>
      <c r="CC17" s="31"/>
      <c r="CD17" s="28"/>
      <c r="CE17" s="27"/>
      <c r="CF17" s="28" t="str">
        <f>IF(CE17&lt;&gt;0,CE17/CD17*100,"-")</f>
        <v>-</v>
      </c>
      <c r="CG17" s="23">
        <f t="shared" si="21"/>
        <v>1062578</v>
      </c>
      <c r="CH17" s="23">
        <f t="shared" si="6"/>
        <v>1197446.4700000002</v>
      </c>
      <c r="CI17" s="28">
        <f t="shared" si="7"/>
        <v>112.69257127476762</v>
      </c>
      <c r="CJ17" s="30"/>
      <c r="CK17" s="30"/>
      <c r="CL17" s="28"/>
      <c r="CM17" s="29"/>
      <c r="CN17" s="29"/>
      <c r="CO17" s="28"/>
      <c r="CP17" s="27"/>
      <c r="CQ17" s="27">
        <v>50026.67</v>
      </c>
      <c r="CR17" s="28" t="s">
        <v>72</v>
      </c>
      <c r="CS17" s="27"/>
      <c r="CT17" s="27"/>
      <c r="CU17" s="28"/>
      <c r="CV17" s="29">
        <v>180000</v>
      </c>
      <c r="CW17" s="29"/>
      <c r="CX17" s="28" t="s">
        <v>72</v>
      </c>
      <c r="CY17" s="29"/>
      <c r="CZ17" s="29"/>
      <c r="DA17" s="28"/>
      <c r="DB17" s="27"/>
      <c r="DC17" s="27"/>
      <c r="DD17" s="28"/>
      <c r="DE17" s="27"/>
      <c r="DF17" s="27"/>
      <c r="DG17" s="28"/>
      <c r="DH17" s="27">
        <v>91555.83333333334</v>
      </c>
      <c r="DI17" s="27">
        <v>107032.8</v>
      </c>
      <c r="DJ17" s="28">
        <f t="shared" si="9"/>
        <v>116.9044025958659</v>
      </c>
      <c r="DK17" s="28"/>
      <c r="DL17" s="28"/>
      <c r="DM17" s="28"/>
      <c r="DN17" s="27">
        <v>560000</v>
      </c>
      <c r="DO17" s="27"/>
      <c r="DP17" s="28" t="str">
        <f t="shared" si="22"/>
        <v>-</v>
      </c>
      <c r="DQ17" s="27">
        <v>3300</v>
      </c>
      <c r="DR17" s="27">
        <v>3701.7</v>
      </c>
      <c r="DS17" s="28">
        <f t="shared" si="23"/>
        <v>112.17272727272727</v>
      </c>
      <c r="DT17" s="23"/>
      <c r="DU17" s="34">
        <v>0</v>
      </c>
      <c r="DV17" s="28"/>
      <c r="DW17" s="30"/>
      <c r="DX17" s="30"/>
      <c r="DY17" s="28" t="str">
        <f t="shared" si="10"/>
        <v>-</v>
      </c>
      <c r="DZ17" s="23"/>
      <c r="EA17" s="32">
        <f t="shared" si="11"/>
        <v>834855.8333333334</v>
      </c>
      <c r="EB17" s="32">
        <f t="shared" si="12"/>
        <v>160761.16999999998</v>
      </c>
      <c r="EC17" s="28">
        <f t="shared" si="25"/>
        <v>19.256159396782078</v>
      </c>
      <c r="ED17" s="33">
        <f t="shared" si="13"/>
        <v>1897433.8333333335</v>
      </c>
      <c r="EE17" s="33">
        <f t="shared" si="14"/>
        <v>1358207.6400000001</v>
      </c>
      <c r="EF17" s="28">
        <f t="shared" si="15"/>
        <v>71.58129132829664</v>
      </c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ht="19.5" customHeight="1">
      <c r="A18" s="16">
        <v>11</v>
      </c>
      <c r="B18" s="15" t="s">
        <v>24</v>
      </c>
      <c r="C18" s="23"/>
      <c r="D18" s="23"/>
      <c r="E18" s="23"/>
      <c r="F18" s="24"/>
      <c r="G18" s="24"/>
      <c r="H18" s="25"/>
      <c r="I18" s="48"/>
      <c r="J18" s="48"/>
      <c r="K18" s="28"/>
      <c r="L18" s="27"/>
      <c r="M18" s="27">
        <v>8</v>
      </c>
      <c r="N18" s="28"/>
      <c r="O18" s="28"/>
      <c r="P18" s="28"/>
      <c r="Q18" s="28"/>
      <c r="R18" s="27"/>
      <c r="S18" s="27"/>
      <c r="T18" s="28" t="str">
        <f t="shared" si="1"/>
        <v>-</v>
      </c>
      <c r="U18" s="28"/>
      <c r="V18" s="28"/>
      <c r="W18" s="28"/>
      <c r="X18" s="28"/>
      <c r="Y18" s="28"/>
      <c r="Z18" s="28" t="str">
        <f t="shared" si="16"/>
        <v>-</v>
      </c>
      <c r="AA18" s="27">
        <v>14190</v>
      </c>
      <c r="AB18" s="27">
        <v>14194.75</v>
      </c>
      <c r="AC18" s="28">
        <f t="shared" si="2"/>
        <v>100.03347427766032</v>
      </c>
      <c r="AD18" s="27">
        <v>230945</v>
      </c>
      <c r="AE18" s="27">
        <v>236579.55</v>
      </c>
      <c r="AF18" s="28">
        <f t="shared" si="3"/>
        <v>102.43978003420729</v>
      </c>
      <c r="AG18" s="29"/>
      <c r="AH18" s="29"/>
      <c r="AI18" s="28"/>
      <c r="AJ18" s="30"/>
      <c r="AK18" s="27"/>
      <c r="AL18" s="28"/>
      <c r="AM18" s="27">
        <v>140665</v>
      </c>
      <c r="AN18" s="27">
        <v>197477.8</v>
      </c>
      <c r="AO18" s="28">
        <f t="shared" si="17"/>
        <v>140.3887249848932</v>
      </c>
      <c r="AP18" s="30"/>
      <c r="AQ18" s="26"/>
      <c r="AR18" s="28" t="str">
        <f t="shared" si="4"/>
        <v>-</v>
      </c>
      <c r="AS18" s="27"/>
      <c r="AT18" s="27"/>
      <c r="AU18" s="28"/>
      <c r="AV18" s="29"/>
      <c r="AW18" s="27">
        <v>510</v>
      </c>
      <c r="AX18" s="28"/>
      <c r="AY18" s="28"/>
      <c r="AZ18" s="28"/>
      <c r="BA18" s="28"/>
      <c r="BB18" s="46"/>
      <c r="BC18" s="46"/>
      <c r="BD18" s="28"/>
      <c r="BE18" s="27">
        <v>160</v>
      </c>
      <c r="BF18" s="27">
        <v>476</v>
      </c>
      <c r="BG18" s="28">
        <f t="shared" si="24"/>
        <v>297.5</v>
      </c>
      <c r="BH18" s="27"/>
      <c r="BI18" s="27"/>
      <c r="BJ18" s="28"/>
      <c r="BK18" s="27"/>
      <c r="BL18" s="27"/>
      <c r="BM18" s="28"/>
      <c r="BN18" s="30"/>
      <c r="BO18" s="26"/>
      <c r="BP18" s="28" t="str">
        <f t="shared" si="18"/>
        <v>-</v>
      </c>
      <c r="BQ18" s="27">
        <v>120</v>
      </c>
      <c r="BR18" s="27">
        <v>283.39</v>
      </c>
      <c r="BS18" s="28">
        <f t="shared" si="5"/>
        <v>236.15833333333333</v>
      </c>
      <c r="BT18" s="28"/>
      <c r="BU18" s="27"/>
      <c r="BV18" s="28"/>
      <c r="BW18" s="27">
        <v>535</v>
      </c>
      <c r="BX18" s="27">
        <v>856.8</v>
      </c>
      <c r="BY18" s="28">
        <f t="shared" si="19"/>
        <v>160.14953271028037</v>
      </c>
      <c r="BZ18" s="29"/>
      <c r="CA18" s="29"/>
      <c r="CB18" s="28"/>
      <c r="CC18" s="31"/>
      <c r="CD18" s="28"/>
      <c r="CE18" s="27"/>
      <c r="CF18" s="28" t="s">
        <v>72</v>
      </c>
      <c r="CG18" s="23">
        <f t="shared" si="21"/>
        <v>386615</v>
      </c>
      <c r="CH18" s="23">
        <f t="shared" si="6"/>
        <v>450386.29</v>
      </c>
      <c r="CI18" s="28">
        <f t="shared" si="7"/>
        <v>116.49477904375154</v>
      </c>
      <c r="CJ18" s="30"/>
      <c r="CK18" s="30"/>
      <c r="CL18" s="28"/>
      <c r="CM18" s="29"/>
      <c r="CN18" s="29"/>
      <c r="CO18" s="28"/>
      <c r="CP18" s="27"/>
      <c r="CQ18" s="27">
        <v>300</v>
      </c>
      <c r="CR18" s="28" t="s">
        <v>72</v>
      </c>
      <c r="CS18" s="27"/>
      <c r="CT18" s="27"/>
      <c r="CU18" s="28"/>
      <c r="CV18" s="29"/>
      <c r="CW18" s="29"/>
      <c r="CX18" s="28" t="str">
        <f t="shared" si="8"/>
        <v>-</v>
      </c>
      <c r="CY18" s="29"/>
      <c r="CZ18" s="29"/>
      <c r="DA18" s="28"/>
      <c r="DB18" s="27"/>
      <c r="DC18" s="27"/>
      <c r="DD18" s="28"/>
      <c r="DE18" s="27"/>
      <c r="DF18" s="27"/>
      <c r="DG18" s="28"/>
      <c r="DH18" s="27">
        <v>87625</v>
      </c>
      <c r="DI18" s="27">
        <v>44870.51</v>
      </c>
      <c r="DJ18" s="28">
        <f t="shared" si="9"/>
        <v>51.20742938659058</v>
      </c>
      <c r="DK18" s="28"/>
      <c r="DL18" s="28"/>
      <c r="DM18" s="28"/>
      <c r="DN18" s="27"/>
      <c r="DO18" s="27"/>
      <c r="DP18" s="28" t="str">
        <f t="shared" si="22"/>
        <v>-</v>
      </c>
      <c r="DQ18" s="27">
        <v>250</v>
      </c>
      <c r="DR18" s="27">
        <v>22.8</v>
      </c>
      <c r="DS18" s="28">
        <f t="shared" si="23"/>
        <v>9.120000000000001</v>
      </c>
      <c r="DT18" s="23"/>
      <c r="DU18" s="34">
        <v>0</v>
      </c>
      <c r="DV18" s="28"/>
      <c r="DW18" s="30"/>
      <c r="DX18" s="30"/>
      <c r="DY18" s="28" t="str">
        <f t="shared" si="10"/>
        <v>-</v>
      </c>
      <c r="DZ18" s="23"/>
      <c r="EA18" s="32">
        <f t="shared" si="11"/>
        <v>87875</v>
      </c>
      <c r="EB18" s="32">
        <f t="shared" si="12"/>
        <v>45193.310000000005</v>
      </c>
      <c r="EC18" s="28">
        <f t="shared" si="25"/>
        <v>51.42908677098151</v>
      </c>
      <c r="ED18" s="33">
        <f t="shared" si="13"/>
        <v>474490</v>
      </c>
      <c r="EE18" s="33">
        <f t="shared" si="14"/>
        <v>495579.6</v>
      </c>
      <c r="EF18" s="28">
        <f t="shared" si="15"/>
        <v>104.44468798077935</v>
      </c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ht="19.5" customHeight="1">
      <c r="A19" s="16">
        <v>12</v>
      </c>
      <c r="B19" s="15" t="s">
        <v>25</v>
      </c>
      <c r="C19" s="23"/>
      <c r="D19" s="23"/>
      <c r="E19" s="23"/>
      <c r="F19" s="24"/>
      <c r="G19" s="24"/>
      <c r="H19" s="25"/>
      <c r="I19" s="48">
        <v>7000</v>
      </c>
      <c r="J19" s="48">
        <v>68142</v>
      </c>
      <c r="K19" s="28">
        <f>IF(J19&lt;&gt;0,J19/I19*100,"-")</f>
        <v>973.4571428571428</v>
      </c>
      <c r="L19" s="27"/>
      <c r="M19" s="27"/>
      <c r="N19" s="28" t="str">
        <f t="shared" si="0"/>
        <v>-</v>
      </c>
      <c r="O19" s="28"/>
      <c r="P19" s="28"/>
      <c r="Q19" s="28"/>
      <c r="R19" s="27"/>
      <c r="S19" s="27"/>
      <c r="T19" s="28" t="str">
        <f t="shared" si="1"/>
        <v>-</v>
      </c>
      <c r="U19" s="28"/>
      <c r="V19" s="28">
        <v>105169.36</v>
      </c>
      <c r="W19" s="28"/>
      <c r="X19" s="28">
        <v>361188.52</v>
      </c>
      <c r="Y19" s="28">
        <v>379524.87</v>
      </c>
      <c r="Z19" s="28">
        <f t="shared" si="16"/>
        <v>105.07667021089154</v>
      </c>
      <c r="AA19" s="27">
        <v>161914.22</v>
      </c>
      <c r="AB19" s="27">
        <v>225747.68</v>
      </c>
      <c r="AC19" s="28">
        <f t="shared" si="2"/>
        <v>139.42424575185552</v>
      </c>
      <c r="AD19" s="27">
        <v>152915.98</v>
      </c>
      <c r="AE19" s="27">
        <v>177894</v>
      </c>
      <c r="AF19" s="28">
        <f t="shared" si="3"/>
        <v>116.3344733493517</v>
      </c>
      <c r="AG19" s="29"/>
      <c r="AH19" s="29"/>
      <c r="AI19" s="28"/>
      <c r="AJ19" s="30"/>
      <c r="AK19" s="27">
        <v>-265</v>
      </c>
      <c r="AL19" s="28"/>
      <c r="AM19" s="27">
        <v>1114361.28</v>
      </c>
      <c r="AN19" s="27">
        <v>1172631.34</v>
      </c>
      <c r="AO19" s="28">
        <f t="shared" si="17"/>
        <v>105.2290097516669</v>
      </c>
      <c r="AP19" s="30"/>
      <c r="AQ19" s="26"/>
      <c r="AR19" s="28" t="str">
        <f t="shared" si="4"/>
        <v>-</v>
      </c>
      <c r="AS19" s="27"/>
      <c r="AT19" s="27">
        <v>1054</v>
      </c>
      <c r="AU19" s="28"/>
      <c r="AV19" s="29"/>
      <c r="AW19" s="27"/>
      <c r="AX19" s="28" t="str">
        <f t="shared" si="26"/>
        <v>-</v>
      </c>
      <c r="AY19" s="28"/>
      <c r="AZ19" s="28"/>
      <c r="BA19" s="28"/>
      <c r="BB19" s="46"/>
      <c r="BC19" s="46"/>
      <c r="BD19" s="28"/>
      <c r="BE19" s="27">
        <v>2480</v>
      </c>
      <c r="BF19" s="27">
        <v>3728</v>
      </c>
      <c r="BG19" s="28">
        <f t="shared" si="24"/>
        <v>150.32258064516128</v>
      </c>
      <c r="BH19" s="27">
        <v>31300</v>
      </c>
      <c r="BI19" s="27">
        <v>34840</v>
      </c>
      <c r="BJ19" s="28">
        <f>BI19/BH19*100</f>
        <v>111.30990415335462</v>
      </c>
      <c r="BK19" s="27">
        <v>40</v>
      </c>
      <c r="BL19" s="27">
        <v>40</v>
      </c>
      <c r="BM19" s="28">
        <f>IF(BL19&lt;&gt;0,BL19/BK19*100,"-")</f>
        <v>100</v>
      </c>
      <c r="BN19" s="30"/>
      <c r="BO19" s="26"/>
      <c r="BP19" s="28" t="str">
        <f t="shared" si="18"/>
        <v>-</v>
      </c>
      <c r="BQ19" s="27">
        <v>500</v>
      </c>
      <c r="BR19" s="27">
        <v>535.51</v>
      </c>
      <c r="BS19" s="28">
        <f t="shared" si="5"/>
        <v>107.102</v>
      </c>
      <c r="BT19" s="28"/>
      <c r="BU19" s="27"/>
      <c r="BV19" s="28"/>
      <c r="BW19" s="27">
        <v>2000</v>
      </c>
      <c r="BX19" s="27">
        <v>2643.49</v>
      </c>
      <c r="BY19" s="28">
        <f t="shared" si="19"/>
        <v>132.1745</v>
      </c>
      <c r="BZ19" s="29"/>
      <c r="CA19" s="29"/>
      <c r="CB19" s="28"/>
      <c r="CC19" s="31"/>
      <c r="CD19" s="28"/>
      <c r="CE19" s="27"/>
      <c r="CF19" s="28" t="str">
        <f aca="true" t="shared" si="27" ref="CF19:CF32">IF(CE19&lt;&gt;0,CE19/CD19*100,"-")</f>
        <v>-</v>
      </c>
      <c r="CG19" s="23">
        <f t="shared" si="21"/>
        <v>1833700</v>
      </c>
      <c r="CH19" s="23">
        <f t="shared" si="6"/>
        <v>2171685.25</v>
      </c>
      <c r="CI19" s="28">
        <f t="shared" si="7"/>
        <v>118.43187271636582</v>
      </c>
      <c r="CJ19" s="30"/>
      <c r="CK19" s="30"/>
      <c r="CL19" s="28"/>
      <c r="CM19" s="29"/>
      <c r="CN19" s="29"/>
      <c r="CO19" s="28"/>
      <c r="CP19" s="27"/>
      <c r="CQ19" s="27">
        <v>9677.17</v>
      </c>
      <c r="CR19" s="28" t="s">
        <v>72</v>
      </c>
      <c r="CS19" s="27"/>
      <c r="CT19" s="27"/>
      <c r="CU19" s="28"/>
      <c r="CV19" s="29"/>
      <c r="CW19" s="29"/>
      <c r="CX19" s="28"/>
      <c r="CY19" s="29"/>
      <c r="CZ19" s="29"/>
      <c r="DA19" s="28"/>
      <c r="DB19" s="27"/>
      <c r="DC19" s="27">
        <v>382.8</v>
      </c>
      <c r="DD19" s="28"/>
      <c r="DE19" s="27">
        <v>278385</v>
      </c>
      <c r="DF19" s="27">
        <v>111354</v>
      </c>
      <c r="DG19" s="43">
        <f>IF(DF19&lt;&gt;0,DF19/DE19*100,"-")</f>
        <v>40</v>
      </c>
      <c r="DH19" s="27">
        <v>96250</v>
      </c>
      <c r="DI19" s="27">
        <v>141156.5</v>
      </c>
      <c r="DJ19" s="28">
        <f t="shared" si="9"/>
        <v>146.6561038961039</v>
      </c>
      <c r="DK19" s="28"/>
      <c r="DL19" s="28"/>
      <c r="DM19" s="28"/>
      <c r="DN19" s="27"/>
      <c r="DO19" s="27"/>
      <c r="DP19" s="28"/>
      <c r="DQ19" s="27"/>
      <c r="DR19" s="27"/>
      <c r="DS19" s="28" t="str">
        <f t="shared" si="23"/>
        <v>-</v>
      </c>
      <c r="DT19" s="23"/>
      <c r="DU19" s="34">
        <v>0</v>
      </c>
      <c r="DV19" s="28"/>
      <c r="DW19" s="30"/>
      <c r="DX19" s="30"/>
      <c r="DY19" s="28" t="str">
        <f t="shared" si="10"/>
        <v>-</v>
      </c>
      <c r="DZ19" s="23"/>
      <c r="EA19" s="32">
        <f t="shared" si="11"/>
        <v>374635</v>
      </c>
      <c r="EB19" s="32">
        <f t="shared" si="12"/>
        <v>262570.47</v>
      </c>
      <c r="EC19" s="28">
        <f t="shared" si="25"/>
        <v>70.08701002308914</v>
      </c>
      <c r="ED19" s="33">
        <f t="shared" si="13"/>
        <v>2208335</v>
      </c>
      <c r="EE19" s="33">
        <f t="shared" si="14"/>
        <v>2434255.7199999997</v>
      </c>
      <c r="EF19" s="28">
        <f t="shared" si="15"/>
        <v>110.23036450538525</v>
      </c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ht="19.5" customHeight="1">
      <c r="A20" s="16">
        <v>13</v>
      </c>
      <c r="B20" s="15" t="s">
        <v>26</v>
      </c>
      <c r="C20" s="23"/>
      <c r="D20" s="23"/>
      <c r="E20" s="23"/>
      <c r="F20" s="24"/>
      <c r="G20" s="24"/>
      <c r="H20" s="25"/>
      <c r="I20" s="48"/>
      <c r="J20" s="48"/>
      <c r="K20" s="28"/>
      <c r="L20" s="27"/>
      <c r="M20" s="27"/>
      <c r="N20" s="28" t="str">
        <f t="shared" si="0"/>
        <v>-</v>
      </c>
      <c r="O20" s="28"/>
      <c r="P20" s="28"/>
      <c r="Q20" s="28"/>
      <c r="R20" s="27">
        <v>30000</v>
      </c>
      <c r="S20" s="27">
        <v>76286.38</v>
      </c>
      <c r="T20" s="28">
        <f t="shared" si="1"/>
        <v>254.28793333333334</v>
      </c>
      <c r="U20" s="28"/>
      <c r="V20" s="28"/>
      <c r="W20" s="28"/>
      <c r="X20" s="28"/>
      <c r="Y20" s="28"/>
      <c r="Z20" s="28" t="str">
        <f t="shared" si="16"/>
        <v>-</v>
      </c>
      <c r="AA20" s="27">
        <v>10681</v>
      </c>
      <c r="AB20" s="27">
        <v>10681</v>
      </c>
      <c r="AC20" s="28">
        <f t="shared" si="2"/>
        <v>100</v>
      </c>
      <c r="AD20" s="27">
        <v>210500</v>
      </c>
      <c r="AE20" s="27">
        <v>259126.24</v>
      </c>
      <c r="AF20" s="28">
        <f t="shared" si="3"/>
        <v>123.10035154394299</v>
      </c>
      <c r="AG20" s="29"/>
      <c r="AH20" s="29"/>
      <c r="AI20" s="28"/>
      <c r="AJ20" s="30"/>
      <c r="AK20" s="27"/>
      <c r="AL20" s="28"/>
      <c r="AM20" s="27">
        <v>150992</v>
      </c>
      <c r="AN20" s="27">
        <v>739820.67</v>
      </c>
      <c r="AO20" s="28">
        <f t="shared" si="17"/>
        <v>489.9734224329766</v>
      </c>
      <c r="AP20" s="30"/>
      <c r="AQ20" s="26"/>
      <c r="AR20" s="28" t="str">
        <f t="shared" si="4"/>
        <v>-</v>
      </c>
      <c r="AS20" s="27"/>
      <c r="AT20" s="27">
        <v>340</v>
      </c>
      <c r="AU20" s="28"/>
      <c r="AV20" s="29"/>
      <c r="AW20" s="27"/>
      <c r="AX20" s="28" t="str">
        <f t="shared" si="26"/>
        <v>-</v>
      </c>
      <c r="AY20" s="28"/>
      <c r="AZ20" s="28"/>
      <c r="BA20" s="28"/>
      <c r="BB20" s="46"/>
      <c r="BC20" s="46"/>
      <c r="BD20" s="28"/>
      <c r="BE20" s="27"/>
      <c r="BF20" s="27">
        <v>367.2</v>
      </c>
      <c r="BG20" s="28"/>
      <c r="BH20" s="27"/>
      <c r="BI20" s="27"/>
      <c r="BJ20" s="28"/>
      <c r="BK20" s="28"/>
      <c r="BL20" s="27"/>
      <c r="BM20" s="28" t="str">
        <f aca="true" t="shared" si="28" ref="BM20:BM25">IF(BL20&lt;&gt;0,BL20/BK20*100,"-")</f>
        <v>-</v>
      </c>
      <c r="BN20" s="30"/>
      <c r="BO20" s="26"/>
      <c r="BP20" s="28" t="str">
        <f t="shared" si="18"/>
        <v>-</v>
      </c>
      <c r="BQ20" s="27"/>
      <c r="BR20" s="27">
        <v>7.14</v>
      </c>
      <c r="BS20" s="28"/>
      <c r="BT20" s="28"/>
      <c r="BU20" s="27"/>
      <c r="BV20" s="28"/>
      <c r="BW20" s="27"/>
      <c r="BX20" s="27"/>
      <c r="BY20" s="28" t="str">
        <f t="shared" si="19"/>
        <v>-</v>
      </c>
      <c r="BZ20" s="29"/>
      <c r="CA20" s="29"/>
      <c r="CB20" s="28"/>
      <c r="CC20" s="31"/>
      <c r="CD20" s="28"/>
      <c r="CE20" s="27"/>
      <c r="CF20" s="28" t="str">
        <f t="shared" si="27"/>
        <v>-</v>
      </c>
      <c r="CG20" s="23">
        <f t="shared" si="21"/>
        <v>402173</v>
      </c>
      <c r="CH20" s="23">
        <f t="shared" si="6"/>
        <v>1086628.63</v>
      </c>
      <c r="CI20" s="28">
        <f t="shared" si="7"/>
        <v>270.18935383528975</v>
      </c>
      <c r="CJ20" s="30"/>
      <c r="CK20" s="30"/>
      <c r="CL20" s="28"/>
      <c r="CM20" s="29"/>
      <c r="CN20" s="29"/>
      <c r="CO20" s="28"/>
      <c r="CP20" s="27"/>
      <c r="CQ20" s="27">
        <v>0.86</v>
      </c>
      <c r="CR20" s="28" t="s">
        <v>72</v>
      </c>
      <c r="CS20" s="27"/>
      <c r="CT20" s="27"/>
      <c r="CU20" s="28"/>
      <c r="CV20" s="29"/>
      <c r="CW20" s="29"/>
      <c r="CX20" s="28" t="str">
        <f t="shared" si="8"/>
        <v>-</v>
      </c>
      <c r="CY20" s="29"/>
      <c r="CZ20" s="29"/>
      <c r="DA20" s="28"/>
      <c r="DB20" s="27"/>
      <c r="DC20" s="27"/>
      <c r="DD20" s="28"/>
      <c r="DE20" s="27"/>
      <c r="DF20" s="27"/>
      <c r="DG20" s="28"/>
      <c r="DH20" s="27">
        <v>80666.66666666667</v>
      </c>
      <c r="DI20" s="27">
        <v>64668.98</v>
      </c>
      <c r="DJ20" s="28">
        <f t="shared" si="9"/>
        <v>80.16815702479339</v>
      </c>
      <c r="DK20" s="28"/>
      <c r="DL20" s="28"/>
      <c r="DM20" s="28"/>
      <c r="DN20" s="27"/>
      <c r="DO20" s="27"/>
      <c r="DP20" s="28"/>
      <c r="DQ20" s="27"/>
      <c r="DR20" s="27"/>
      <c r="DS20" s="28" t="s">
        <v>72</v>
      </c>
      <c r="DT20" s="23"/>
      <c r="DU20" s="34">
        <v>0</v>
      </c>
      <c r="DV20" s="28"/>
      <c r="DW20" s="30"/>
      <c r="DX20" s="30"/>
      <c r="DY20" s="28" t="str">
        <f t="shared" si="10"/>
        <v>-</v>
      </c>
      <c r="DZ20" s="23"/>
      <c r="EA20" s="32">
        <f t="shared" si="11"/>
        <v>80666.66666666667</v>
      </c>
      <c r="EB20" s="32">
        <f t="shared" si="12"/>
        <v>64669.840000000004</v>
      </c>
      <c r="EC20" s="28">
        <f t="shared" si="25"/>
        <v>80.16922314049587</v>
      </c>
      <c r="ED20" s="33">
        <f t="shared" si="13"/>
        <v>482839.6666666667</v>
      </c>
      <c r="EE20" s="33">
        <f t="shared" si="14"/>
        <v>1151298.47</v>
      </c>
      <c r="EF20" s="28">
        <f t="shared" si="15"/>
        <v>238.44322442439486</v>
      </c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ht="19.5" customHeight="1">
      <c r="A21" s="16">
        <v>14</v>
      </c>
      <c r="B21" s="15" t="s">
        <v>27</v>
      </c>
      <c r="C21" s="23"/>
      <c r="D21" s="23"/>
      <c r="E21" s="23"/>
      <c r="F21" s="24"/>
      <c r="G21" s="24"/>
      <c r="H21" s="25"/>
      <c r="I21" s="48"/>
      <c r="J21" s="48"/>
      <c r="K21" s="28"/>
      <c r="L21" s="27">
        <v>1600</v>
      </c>
      <c r="M21" s="27">
        <v>1635.66</v>
      </c>
      <c r="N21" s="28">
        <f t="shared" si="0"/>
        <v>102.22875</v>
      </c>
      <c r="O21" s="28"/>
      <c r="P21" s="28"/>
      <c r="Q21" s="28"/>
      <c r="R21" s="26"/>
      <c r="S21" s="26"/>
      <c r="T21" s="28" t="str">
        <f t="shared" si="1"/>
        <v>-</v>
      </c>
      <c r="U21" s="28"/>
      <c r="V21" s="28"/>
      <c r="W21" s="28"/>
      <c r="X21" s="28"/>
      <c r="Y21" s="28"/>
      <c r="Z21" s="28" t="str">
        <f t="shared" si="16"/>
        <v>-</v>
      </c>
      <c r="AA21" s="27">
        <v>7081</v>
      </c>
      <c r="AB21" s="27">
        <v>7083</v>
      </c>
      <c r="AC21" s="28">
        <f t="shared" si="2"/>
        <v>100.0282445982206</v>
      </c>
      <c r="AD21" s="27">
        <v>184095</v>
      </c>
      <c r="AE21" s="27">
        <v>210844.1</v>
      </c>
      <c r="AF21" s="28">
        <f t="shared" si="3"/>
        <v>114.53005241858823</v>
      </c>
      <c r="AG21" s="29"/>
      <c r="AH21" s="29"/>
      <c r="AI21" s="28"/>
      <c r="AJ21" s="30"/>
      <c r="AK21" s="27"/>
      <c r="AL21" s="28"/>
      <c r="AM21" s="27">
        <v>186097</v>
      </c>
      <c r="AN21" s="27">
        <v>224779.29</v>
      </c>
      <c r="AO21" s="28">
        <f t="shared" si="17"/>
        <v>120.78609004981273</v>
      </c>
      <c r="AP21" s="30"/>
      <c r="AQ21" s="26"/>
      <c r="AR21" s="28" t="str">
        <f t="shared" si="4"/>
        <v>-</v>
      </c>
      <c r="AS21" s="27"/>
      <c r="AT21" s="27"/>
      <c r="AU21" s="28"/>
      <c r="AV21" s="29"/>
      <c r="AW21" s="27"/>
      <c r="AX21" s="28" t="str">
        <f t="shared" si="26"/>
        <v>-</v>
      </c>
      <c r="AY21" s="28"/>
      <c r="AZ21" s="28"/>
      <c r="BA21" s="28"/>
      <c r="BB21" s="46"/>
      <c r="BC21" s="46"/>
      <c r="BD21" s="28"/>
      <c r="BE21" s="27">
        <v>150</v>
      </c>
      <c r="BF21" s="27">
        <v>1045.6</v>
      </c>
      <c r="BG21" s="28">
        <f t="shared" si="24"/>
        <v>697.0666666666666</v>
      </c>
      <c r="BH21" s="27"/>
      <c r="BI21" s="27"/>
      <c r="BJ21" s="28"/>
      <c r="BK21" s="28"/>
      <c r="BL21" s="27"/>
      <c r="BM21" s="28" t="str">
        <f t="shared" si="28"/>
        <v>-</v>
      </c>
      <c r="BN21" s="30"/>
      <c r="BO21" s="26"/>
      <c r="BP21" s="28" t="str">
        <f t="shared" si="18"/>
        <v>-</v>
      </c>
      <c r="BQ21" s="27">
        <v>0</v>
      </c>
      <c r="BR21" s="27">
        <v>345.75</v>
      </c>
      <c r="BS21" s="28"/>
      <c r="BT21" s="28"/>
      <c r="BU21" s="27"/>
      <c r="BV21" s="28" t="s">
        <v>72</v>
      </c>
      <c r="BW21" s="27"/>
      <c r="BX21" s="27"/>
      <c r="BY21" s="28" t="str">
        <f t="shared" si="19"/>
        <v>-</v>
      </c>
      <c r="BZ21" s="29"/>
      <c r="CA21" s="29"/>
      <c r="CB21" s="28"/>
      <c r="CC21" s="31"/>
      <c r="CD21" s="28"/>
      <c r="CE21" s="27"/>
      <c r="CF21" s="28" t="s">
        <v>72</v>
      </c>
      <c r="CG21" s="23">
        <f t="shared" si="21"/>
        <v>379023</v>
      </c>
      <c r="CH21" s="23">
        <f t="shared" si="6"/>
        <v>445733.39999999997</v>
      </c>
      <c r="CI21" s="28">
        <f t="shared" si="7"/>
        <v>117.60062054281666</v>
      </c>
      <c r="CJ21" s="30"/>
      <c r="CK21" s="30"/>
      <c r="CL21" s="28"/>
      <c r="CM21" s="29"/>
      <c r="CN21" s="29"/>
      <c r="CO21" s="28"/>
      <c r="CP21" s="27"/>
      <c r="CQ21" s="27"/>
      <c r="CR21" s="28"/>
      <c r="CS21" s="27"/>
      <c r="CT21" s="27"/>
      <c r="CU21" s="28"/>
      <c r="CV21" s="29"/>
      <c r="CW21" s="29"/>
      <c r="CX21" s="28" t="str">
        <f t="shared" si="8"/>
        <v>-</v>
      </c>
      <c r="CY21" s="29"/>
      <c r="CZ21" s="29"/>
      <c r="DA21" s="28"/>
      <c r="DB21" s="27"/>
      <c r="DC21" s="27">
        <v>308.96</v>
      </c>
      <c r="DD21" s="28"/>
      <c r="DE21" s="27"/>
      <c r="DF21" s="27"/>
      <c r="DG21" s="28"/>
      <c r="DH21" s="27">
        <v>36828.333333333336</v>
      </c>
      <c r="DI21" s="27">
        <v>34407.59</v>
      </c>
      <c r="DJ21" s="28">
        <f t="shared" si="9"/>
        <v>93.42695388514277</v>
      </c>
      <c r="DK21" s="28"/>
      <c r="DL21" s="28"/>
      <c r="DM21" s="28"/>
      <c r="DN21" s="27"/>
      <c r="DO21" s="27"/>
      <c r="DP21" s="28" t="str">
        <f t="shared" si="22"/>
        <v>-</v>
      </c>
      <c r="DQ21" s="27">
        <v>2200</v>
      </c>
      <c r="DR21" s="27">
        <v>1320</v>
      </c>
      <c r="DS21" s="28">
        <f t="shared" si="23"/>
        <v>60</v>
      </c>
      <c r="DT21" s="23"/>
      <c r="DU21" s="34">
        <v>0</v>
      </c>
      <c r="DV21" s="28"/>
      <c r="DW21" s="30"/>
      <c r="DX21" s="30"/>
      <c r="DY21" s="28" t="str">
        <f t="shared" si="10"/>
        <v>-</v>
      </c>
      <c r="DZ21" s="23"/>
      <c r="EA21" s="32">
        <f t="shared" si="11"/>
        <v>39028.333333333336</v>
      </c>
      <c r="EB21" s="32">
        <f t="shared" si="12"/>
        <v>36036.549999999996</v>
      </c>
      <c r="EC21" s="28">
        <f t="shared" si="25"/>
        <v>92.33432976043045</v>
      </c>
      <c r="ED21" s="33">
        <f t="shared" si="13"/>
        <v>418051.3333333333</v>
      </c>
      <c r="EE21" s="33">
        <f t="shared" si="14"/>
        <v>481769.94999999995</v>
      </c>
      <c r="EF21" s="28">
        <f t="shared" si="15"/>
        <v>115.24181639575362</v>
      </c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</row>
    <row r="22" spans="1:147" ht="19.5" customHeight="1">
      <c r="A22" s="16">
        <v>15</v>
      </c>
      <c r="B22" s="15" t="s">
        <v>28</v>
      </c>
      <c r="C22" s="23"/>
      <c r="D22" s="23"/>
      <c r="E22" s="23"/>
      <c r="F22" s="24"/>
      <c r="G22" s="24"/>
      <c r="H22" s="25"/>
      <c r="I22" s="46"/>
      <c r="J22" s="46">
        <v>600</v>
      </c>
      <c r="K22" s="28"/>
      <c r="L22" s="27"/>
      <c r="M22" s="27"/>
      <c r="N22" s="28" t="str">
        <f t="shared" si="0"/>
        <v>-</v>
      </c>
      <c r="O22" s="28"/>
      <c r="P22" s="28"/>
      <c r="Q22" s="28"/>
      <c r="R22" s="26"/>
      <c r="S22" s="26"/>
      <c r="T22" s="28" t="str">
        <f t="shared" si="1"/>
        <v>-</v>
      </c>
      <c r="U22" s="28"/>
      <c r="V22" s="28">
        <v>248246.41</v>
      </c>
      <c r="W22" s="28"/>
      <c r="X22" s="28">
        <v>875951</v>
      </c>
      <c r="Y22" s="28">
        <v>895847.52</v>
      </c>
      <c r="Z22" s="28">
        <f t="shared" si="16"/>
        <v>102.27141929171837</v>
      </c>
      <c r="AA22" s="27">
        <v>142240</v>
      </c>
      <c r="AB22" s="27">
        <v>333592</v>
      </c>
      <c r="AC22" s="28">
        <f t="shared" si="2"/>
        <v>234.52755905511813</v>
      </c>
      <c r="AD22" s="27">
        <v>280838</v>
      </c>
      <c r="AE22" s="27">
        <v>646810.17</v>
      </c>
      <c r="AF22" s="28">
        <f t="shared" si="3"/>
        <v>230.31433424251705</v>
      </c>
      <c r="AG22" s="29"/>
      <c r="AH22" s="27">
        <v>450</v>
      </c>
      <c r="AI22" s="28" t="s">
        <v>72</v>
      </c>
      <c r="AJ22" s="30"/>
      <c r="AK22" s="27"/>
      <c r="AL22" s="28"/>
      <c r="AM22" s="27">
        <v>1140933</v>
      </c>
      <c r="AN22" s="27">
        <v>1379968.43</v>
      </c>
      <c r="AO22" s="28">
        <f t="shared" si="17"/>
        <v>120.95087353946288</v>
      </c>
      <c r="AP22" s="30"/>
      <c r="AQ22" s="26">
        <v>37479.45</v>
      </c>
      <c r="AR22" s="28"/>
      <c r="AS22" s="27"/>
      <c r="AT22" s="27"/>
      <c r="AU22" s="28"/>
      <c r="AV22" s="29"/>
      <c r="AW22" s="27">
        <v>1700</v>
      </c>
      <c r="AX22" s="28" t="s">
        <v>72</v>
      </c>
      <c r="AY22" s="28"/>
      <c r="AZ22" s="28"/>
      <c r="BA22" s="28"/>
      <c r="BB22" s="46"/>
      <c r="BC22" s="46"/>
      <c r="BD22" s="28"/>
      <c r="BE22" s="27"/>
      <c r="BF22" s="27">
        <v>3114.33</v>
      </c>
      <c r="BG22" s="28"/>
      <c r="BH22" s="27"/>
      <c r="BI22" s="27"/>
      <c r="BJ22" s="28"/>
      <c r="BK22" s="28"/>
      <c r="BL22" s="27"/>
      <c r="BM22" s="28" t="str">
        <f t="shared" si="28"/>
        <v>-</v>
      </c>
      <c r="BN22" s="30"/>
      <c r="BO22" s="26"/>
      <c r="BP22" s="28" t="str">
        <f t="shared" si="18"/>
        <v>-</v>
      </c>
      <c r="BQ22" s="27">
        <v>288</v>
      </c>
      <c r="BR22" s="27">
        <v>133.44</v>
      </c>
      <c r="BS22" s="28">
        <f t="shared" si="5"/>
        <v>46.33333333333333</v>
      </c>
      <c r="BT22" s="28"/>
      <c r="BU22" s="27"/>
      <c r="BV22" s="28"/>
      <c r="BW22" s="27"/>
      <c r="BX22" s="27"/>
      <c r="BY22" s="28" t="s">
        <v>72</v>
      </c>
      <c r="BZ22" s="29"/>
      <c r="CA22" s="29"/>
      <c r="CB22" s="28"/>
      <c r="CC22" s="31"/>
      <c r="CD22" s="28"/>
      <c r="CE22" s="27">
        <v>4.4</v>
      </c>
      <c r="CF22" s="28"/>
      <c r="CG22" s="23">
        <f t="shared" si="21"/>
        <v>2440250</v>
      </c>
      <c r="CH22" s="23">
        <f t="shared" si="6"/>
        <v>3547946.15</v>
      </c>
      <c r="CI22" s="28">
        <f t="shared" si="7"/>
        <v>145.39273230201823</v>
      </c>
      <c r="CJ22" s="30"/>
      <c r="CK22" s="30"/>
      <c r="CL22" s="28"/>
      <c r="CM22" s="29"/>
      <c r="CN22" s="29"/>
      <c r="CO22" s="28"/>
      <c r="CP22" s="27"/>
      <c r="CQ22" s="27">
        <v>3362.49</v>
      </c>
      <c r="CR22" s="28" t="s">
        <v>72</v>
      </c>
      <c r="CS22" s="27"/>
      <c r="CT22" s="27"/>
      <c r="CU22" s="28"/>
      <c r="CV22" s="29"/>
      <c r="CW22" s="29"/>
      <c r="CX22" s="28"/>
      <c r="CY22" s="29"/>
      <c r="CZ22" s="29"/>
      <c r="DA22" s="28"/>
      <c r="DB22" s="27"/>
      <c r="DC22" s="27"/>
      <c r="DD22" s="28"/>
      <c r="DE22" s="27"/>
      <c r="DF22" s="27">
        <v>30823.28</v>
      </c>
      <c r="DG22" s="28"/>
      <c r="DH22" s="27">
        <v>106546.66666666666</v>
      </c>
      <c r="DI22" s="27">
        <v>100251.9</v>
      </c>
      <c r="DJ22" s="28">
        <f t="shared" si="9"/>
        <v>94.09200976098111</v>
      </c>
      <c r="DK22" s="28"/>
      <c r="DL22" s="28"/>
      <c r="DM22" s="28"/>
      <c r="DN22" s="27"/>
      <c r="DO22" s="27"/>
      <c r="DP22" s="28"/>
      <c r="DQ22" s="27">
        <v>28000</v>
      </c>
      <c r="DR22" s="27">
        <v>45475</v>
      </c>
      <c r="DS22" s="28">
        <f t="shared" si="23"/>
        <v>162.41071428571428</v>
      </c>
      <c r="DT22" s="23"/>
      <c r="DU22" s="34">
        <v>0</v>
      </c>
      <c r="DV22" s="28"/>
      <c r="DW22" s="30"/>
      <c r="DX22" s="30"/>
      <c r="DY22" s="28" t="str">
        <f t="shared" si="10"/>
        <v>-</v>
      </c>
      <c r="DZ22" s="23"/>
      <c r="EA22" s="32">
        <f t="shared" si="11"/>
        <v>134546.66666666666</v>
      </c>
      <c r="EB22" s="32">
        <f t="shared" si="12"/>
        <v>179912.66999999998</v>
      </c>
      <c r="EC22" s="28">
        <f t="shared" si="25"/>
        <v>133.71767168764245</v>
      </c>
      <c r="ED22" s="33">
        <f t="shared" si="13"/>
        <v>2574796.6666666665</v>
      </c>
      <c r="EE22" s="33">
        <f t="shared" si="14"/>
        <v>3727858.82</v>
      </c>
      <c r="EF22" s="28">
        <f t="shared" si="15"/>
        <v>144.7826489858746</v>
      </c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</row>
    <row r="23" spans="1:147" ht="19.5" customHeight="1">
      <c r="A23" s="16">
        <v>16</v>
      </c>
      <c r="B23" s="15" t="s">
        <v>29</v>
      </c>
      <c r="C23" s="23"/>
      <c r="D23" s="23"/>
      <c r="E23" s="23"/>
      <c r="F23" s="24"/>
      <c r="G23" s="24"/>
      <c r="H23" s="25"/>
      <c r="I23" s="46"/>
      <c r="J23" s="46"/>
      <c r="K23" s="28"/>
      <c r="L23" s="27">
        <v>2020</v>
      </c>
      <c r="M23" s="27">
        <v>21395</v>
      </c>
      <c r="N23" s="28">
        <f t="shared" si="0"/>
        <v>1059.1584158415842</v>
      </c>
      <c r="O23" s="28"/>
      <c r="P23" s="28"/>
      <c r="Q23" s="28"/>
      <c r="R23" s="26"/>
      <c r="S23" s="26"/>
      <c r="T23" s="28" t="str">
        <f t="shared" si="1"/>
        <v>-</v>
      </c>
      <c r="U23" s="28"/>
      <c r="V23" s="28"/>
      <c r="W23" s="28"/>
      <c r="X23" s="28"/>
      <c r="Y23" s="28"/>
      <c r="Z23" s="28" t="str">
        <f t="shared" si="16"/>
        <v>-</v>
      </c>
      <c r="AA23" s="27">
        <v>30030</v>
      </c>
      <c r="AB23" s="27">
        <v>34061.38</v>
      </c>
      <c r="AC23" s="28">
        <f t="shared" si="2"/>
        <v>113.4245088245088</v>
      </c>
      <c r="AD23" s="27">
        <v>271732</v>
      </c>
      <c r="AE23" s="27">
        <v>304181.8</v>
      </c>
      <c r="AF23" s="28">
        <f t="shared" si="3"/>
        <v>111.94183975387513</v>
      </c>
      <c r="AG23" s="29"/>
      <c r="AH23" s="27"/>
      <c r="AI23" s="28"/>
      <c r="AJ23" s="30"/>
      <c r="AK23" s="27"/>
      <c r="AL23" s="28"/>
      <c r="AM23" s="27">
        <v>367022</v>
      </c>
      <c r="AN23" s="27">
        <v>439064.31</v>
      </c>
      <c r="AO23" s="28">
        <f>AN23/AM23*100</f>
        <v>119.62888055756875</v>
      </c>
      <c r="AP23" s="30"/>
      <c r="AQ23" s="26"/>
      <c r="AR23" s="28" t="str">
        <f t="shared" si="4"/>
        <v>-</v>
      </c>
      <c r="AS23" s="27"/>
      <c r="AT23" s="27"/>
      <c r="AU23" s="28"/>
      <c r="AV23" s="29"/>
      <c r="AW23" s="27">
        <v>2163</v>
      </c>
      <c r="AX23" s="28"/>
      <c r="AY23" s="28"/>
      <c r="AZ23" s="28"/>
      <c r="BA23" s="28"/>
      <c r="BB23" s="46"/>
      <c r="BC23" s="46"/>
      <c r="BD23" s="28"/>
      <c r="BE23" s="27">
        <v>0</v>
      </c>
      <c r="BF23" s="27">
        <v>3427.2</v>
      </c>
      <c r="BG23" s="28"/>
      <c r="BH23" s="27"/>
      <c r="BI23" s="27"/>
      <c r="BJ23" s="28"/>
      <c r="BK23" s="28"/>
      <c r="BL23" s="27"/>
      <c r="BM23" s="28" t="str">
        <f t="shared" si="28"/>
        <v>-</v>
      </c>
      <c r="BN23" s="30"/>
      <c r="BO23" s="26"/>
      <c r="BP23" s="28" t="str">
        <f t="shared" si="18"/>
        <v>-</v>
      </c>
      <c r="BQ23" s="27">
        <v>240</v>
      </c>
      <c r="BR23" s="27">
        <v>30.13</v>
      </c>
      <c r="BS23" s="28">
        <f t="shared" si="5"/>
        <v>12.554166666666667</v>
      </c>
      <c r="BT23" s="28"/>
      <c r="BU23" s="27"/>
      <c r="BV23" s="28" t="str">
        <f>IF(BU23&lt;&gt;0,BU23/BT23*100,"-")</f>
        <v>-</v>
      </c>
      <c r="BW23" s="27">
        <v>990</v>
      </c>
      <c r="BX23" s="27">
        <v>994.1</v>
      </c>
      <c r="BY23" s="28">
        <f t="shared" si="19"/>
        <v>100.41414141414143</v>
      </c>
      <c r="BZ23" s="29"/>
      <c r="CA23" s="29"/>
      <c r="CB23" s="28"/>
      <c r="CC23" s="31"/>
      <c r="CD23" s="28"/>
      <c r="CE23" s="27"/>
      <c r="CF23" s="28" t="str">
        <f t="shared" si="27"/>
        <v>-</v>
      </c>
      <c r="CG23" s="23">
        <f t="shared" si="21"/>
        <v>672034</v>
      </c>
      <c r="CH23" s="23">
        <f t="shared" si="6"/>
        <v>805316.92</v>
      </c>
      <c r="CI23" s="28">
        <f t="shared" si="7"/>
        <v>119.83276441370528</v>
      </c>
      <c r="CJ23" s="30"/>
      <c r="CK23" s="30"/>
      <c r="CL23" s="28"/>
      <c r="CM23" s="29"/>
      <c r="CN23" s="29"/>
      <c r="CO23" s="28"/>
      <c r="CP23" s="27"/>
      <c r="CQ23" s="27">
        <v>310.17</v>
      </c>
      <c r="CR23" s="28" t="s">
        <v>72</v>
      </c>
      <c r="CS23" s="27"/>
      <c r="CT23" s="27"/>
      <c r="CU23" s="28"/>
      <c r="CV23" s="29"/>
      <c r="CW23" s="29"/>
      <c r="CX23" s="28"/>
      <c r="CY23" s="29"/>
      <c r="CZ23" s="29"/>
      <c r="DA23" s="28"/>
      <c r="DB23" s="27"/>
      <c r="DC23" s="27">
        <v>16830.8</v>
      </c>
      <c r="DD23" s="28"/>
      <c r="DE23" s="27"/>
      <c r="DF23" s="27"/>
      <c r="DG23" s="28"/>
      <c r="DH23" s="27">
        <v>163467.5</v>
      </c>
      <c r="DI23" s="27">
        <v>115796.43</v>
      </c>
      <c r="DJ23" s="28">
        <f t="shared" si="9"/>
        <v>70.83758545276584</v>
      </c>
      <c r="DK23" s="28"/>
      <c r="DL23" s="28"/>
      <c r="DM23" s="28"/>
      <c r="DN23" s="27"/>
      <c r="DO23" s="27"/>
      <c r="DP23" s="28" t="str">
        <f t="shared" si="22"/>
        <v>-</v>
      </c>
      <c r="DQ23" s="27">
        <v>29325</v>
      </c>
      <c r="DR23" s="27">
        <v>16223.96</v>
      </c>
      <c r="DS23" s="28">
        <f t="shared" si="23"/>
        <v>55.32467178175617</v>
      </c>
      <c r="DT23" s="23"/>
      <c r="DU23" s="34">
        <v>0</v>
      </c>
      <c r="DV23" s="28"/>
      <c r="DW23" s="30"/>
      <c r="DX23" s="30"/>
      <c r="DY23" s="28" t="str">
        <f t="shared" si="10"/>
        <v>-</v>
      </c>
      <c r="DZ23" s="23"/>
      <c r="EA23" s="32">
        <f t="shared" si="11"/>
        <v>192792.5</v>
      </c>
      <c r="EB23" s="32">
        <f t="shared" si="12"/>
        <v>149161.36</v>
      </c>
      <c r="EC23" s="28">
        <f t="shared" si="25"/>
        <v>77.3688603031757</v>
      </c>
      <c r="ED23" s="33">
        <f t="shared" si="13"/>
        <v>864826.5</v>
      </c>
      <c r="EE23" s="33">
        <f t="shared" si="14"/>
        <v>954478.28</v>
      </c>
      <c r="EF23" s="28">
        <f t="shared" si="15"/>
        <v>110.36644691160598</v>
      </c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ht="19.5" customHeight="1">
      <c r="A24" s="16">
        <v>17</v>
      </c>
      <c r="B24" s="15" t="s">
        <v>30</v>
      </c>
      <c r="C24" s="23"/>
      <c r="D24" s="23"/>
      <c r="E24" s="23"/>
      <c r="F24" s="24"/>
      <c r="G24" s="24"/>
      <c r="H24" s="25"/>
      <c r="I24" s="46"/>
      <c r="J24" s="46"/>
      <c r="K24" s="28"/>
      <c r="L24" s="27"/>
      <c r="M24" s="27"/>
      <c r="N24" s="28" t="str">
        <f t="shared" si="0"/>
        <v>-</v>
      </c>
      <c r="O24" s="28"/>
      <c r="P24" s="28"/>
      <c r="Q24" s="28"/>
      <c r="R24" s="26"/>
      <c r="S24" s="26"/>
      <c r="T24" s="28" t="str">
        <f t="shared" si="1"/>
        <v>-</v>
      </c>
      <c r="U24" s="28"/>
      <c r="V24" s="28"/>
      <c r="W24" s="28"/>
      <c r="X24" s="28"/>
      <c r="Y24" s="28"/>
      <c r="Z24" s="28" t="str">
        <f t="shared" si="16"/>
        <v>-</v>
      </c>
      <c r="AA24" s="27">
        <v>6386</v>
      </c>
      <c r="AB24" s="27">
        <v>6992</v>
      </c>
      <c r="AC24" s="28">
        <f t="shared" si="2"/>
        <v>109.48950829940496</v>
      </c>
      <c r="AD24" s="27">
        <v>103107</v>
      </c>
      <c r="AE24" s="27">
        <v>103804.64</v>
      </c>
      <c r="AF24" s="28">
        <f t="shared" si="3"/>
        <v>100.67661749444751</v>
      </c>
      <c r="AG24" s="29"/>
      <c r="AH24" s="29"/>
      <c r="AI24" s="28"/>
      <c r="AJ24" s="30"/>
      <c r="AK24" s="27"/>
      <c r="AL24" s="28"/>
      <c r="AM24" s="27">
        <v>178817</v>
      </c>
      <c r="AN24" s="27">
        <v>181506.18</v>
      </c>
      <c r="AO24" s="28">
        <f t="shared" si="17"/>
        <v>101.50387267429831</v>
      </c>
      <c r="AP24" s="30"/>
      <c r="AQ24" s="26"/>
      <c r="AR24" s="28" t="str">
        <f t="shared" si="4"/>
        <v>-</v>
      </c>
      <c r="AS24" s="27"/>
      <c r="AT24" s="27">
        <v>72</v>
      </c>
      <c r="AU24" s="28"/>
      <c r="AV24" s="29"/>
      <c r="AW24" s="27"/>
      <c r="AX24" s="28" t="str">
        <f t="shared" si="26"/>
        <v>-</v>
      </c>
      <c r="AY24" s="28"/>
      <c r="AZ24" s="28"/>
      <c r="BA24" s="28"/>
      <c r="BB24" s="46"/>
      <c r="BC24" s="46"/>
      <c r="BD24" s="28"/>
      <c r="BE24" s="27"/>
      <c r="BF24" s="27">
        <v>128.81</v>
      </c>
      <c r="BG24" s="28"/>
      <c r="BH24" s="27"/>
      <c r="BI24" s="27"/>
      <c r="BJ24" s="28"/>
      <c r="BK24" s="28"/>
      <c r="BL24" s="27"/>
      <c r="BM24" s="28" t="str">
        <f t="shared" si="28"/>
        <v>-</v>
      </c>
      <c r="BN24" s="30"/>
      <c r="BO24" s="26"/>
      <c r="BP24" s="28" t="str">
        <f t="shared" si="18"/>
        <v>-</v>
      </c>
      <c r="BQ24" s="27"/>
      <c r="BR24" s="27">
        <v>109.48</v>
      </c>
      <c r="BS24" s="28"/>
      <c r="BT24" s="28"/>
      <c r="BU24" s="27"/>
      <c r="BV24" s="28"/>
      <c r="BW24" s="27"/>
      <c r="BX24" s="27">
        <v>2480.61</v>
      </c>
      <c r="BY24" s="28" t="s">
        <v>72</v>
      </c>
      <c r="BZ24" s="29"/>
      <c r="CA24" s="29"/>
      <c r="CB24" s="28"/>
      <c r="CC24" s="31"/>
      <c r="CD24" s="28"/>
      <c r="CE24" s="27"/>
      <c r="CF24" s="28" t="str">
        <f t="shared" si="27"/>
        <v>-</v>
      </c>
      <c r="CG24" s="23">
        <f t="shared" si="21"/>
        <v>288310</v>
      </c>
      <c r="CH24" s="23">
        <f t="shared" si="6"/>
        <v>295093.72</v>
      </c>
      <c r="CI24" s="28">
        <f t="shared" si="7"/>
        <v>102.35292567028544</v>
      </c>
      <c r="CJ24" s="30"/>
      <c r="CK24" s="30"/>
      <c r="CL24" s="28"/>
      <c r="CM24" s="29"/>
      <c r="CN24" s="29"/>
      <c r="CO24" s="28"/>
      <c r="CP24" s="27"/>
      <c r="CQ24" s="27">
        <v>59.67</v>
      </c>
      <c r="CR24" s="28"/>
      <c r="CS24" s="27"/>
      <c r="CT24" s="27"/>
      <c r="CU24" s="28"/>
      <c r="CV24" s="29"/>
      <c r="CW24" s="29"/>
      <c r="CX24" s="28" t="str">
        <f t="shared" si="8"/>
        <v>-</v>
      </c>
      <c r="CY24" s="29"/>
      <c r="CZ24" s="29"/>
      <c r="DA24" s="28"/>
      <c r="DB24" s="27"/>
      <c r="DC24" s="27"/>
      <c r="DD24" s="28"/>
      <c r="DE24" s="27"/>
      <c r="DF24" s="27"/>
      <c r="DG24" s="28"/>
      <c r="DH24" s="27">
        <v>27583.333333333336</v>
      </c>
      <c r="DI24" s="27">
        <v>35189.36</v>
      </c>
      <c r="DJ24" s="28">
        <f t="shared" si="9"/>
        <v>127.57471903323261</v>
      </c>
      <c r="DK24" s="28"/>
      <c r="DL24" s="28"/>
      <c r="DM24" s="28"/>
      <c r="DN24" s="27"/>
      <c r="DO24" s="27"/>
      <c r="DP24" s="28" t="str">
        <f t="shared" si="22"/>
        <v>-</v>
      </c>
      <c r="DQ24" s="27"/>
      <c r="DR24" s="27"/>
      <c r="DS24" s="28"/>
      <c r="DT24" s="23"/>
      <c r="DU24" s="34">
        <v>0</v>
      </c>
      <c r="DV24" s="28"/>
      <c r="DW24" s="30"/>
      <c r="DX24" s="30"/>
      <c r="DY24" s="28" t="str">
        <f t="shared" si="10"/>
        <v>-</v>
      </c>
      <c r="DZ24" s="23"/>
      <c r="EA24" s="32">
        <f t="shared" si="11"/>
        <v>27583.333333333336</v>
      </c>
      <c r="EB24" s="32">
        <f t="shared" si="12"/>
        <v>35249.03</v>
      </c>
      <c r="EC24" s="28">
        <f t="shared" si="25"/>
        <v>127.79104531722052</v>
      </c>
      <c r="ED24" s="33">
        <f t="shared" si="13"/>
        <v>315893.3333333333</v>
      </c>
      <c r="EE24" s="33">
        <f t="shared" si="14"/>
        <v>330342.75</v>
      </c>
      <c r="EF24" s="28">
        <f t="shared" si="15"/>
        <v>104.57414422589903</v>
      </c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ht="19.5" customHeight="1">
      <c r="A25" s="16">
        <v>18</v>
      </c>
      <c r="B25" s="15" t="s">
        <v>31</v>
      </c>
      <c r="C25" s="23"/>
      <c r="D25" s="23"/>
      <c r="E25" s="23"/>
      <c r="F25" s="24"/>
      <c r="G25" s="24"/>
      <c r="H25" s="25"/>
      <c r="I25" s="46"/>
      <c r="J25" s="46"/>
      <c r="K25" s="28"/>
      <c r="L25" s="27"/>
      <c r="M25" s="27"/>
      <c r="N25" s="28" t="str">
        <f t="shared" si="0"/>
        <v>-</v>
      </c>
      <c r="O25" s="28"/>
      <c r="P25" s="28"/>
      <c r="Q25" s="28"/>
      <c r="R25" s="26"/>
      <c r="S25" s="26"/>
      <c r="T25" s="28" t="str">
        <f t="shared" si="1"/>
        <v>-</v>
      </c>
      <c r="U25" s="28"/>
      <c r="V25" s="28"/>
      <c r="W25" s="28"/>
      <c r="X25" s="28"/>
      <c r="Y25" s="28"/>
      <c r="Z25" s="28" t="str">
        <f t="shared" si="16"/>
        <v>-</v>
      </c>
      <c r="AA25" s="27">
        <v>3187</v>
      </c>
      <c r="AB25" s="27">
        <v>1334</v>
      </c>
      <c r="AC25" s="28">
        <f t="shared" si="2"/>
        <v>41.85754628176969</v>
      </c>
      <c r="AD25" s="27">
        <v>242947</v>
      </c>
      <c r="AE25" s="27">
        <v>272794.72</v>
      </c>
      <c r="AF25" s="28">
        <f t="shared" si="3"/>
        <v>112.28569194104064</v>
      </c>
      <c r="AG25" s="29"/>
      <c r="AH25" s="29"/>
      <c r="AI25" s="28"/>
      <c r="AJ25" s="30"/>
      <c r="AK25" s="27"/>
      <c r="AL25" s="28"/>
      <c r="AM25" s="27">
        <v>125545</v>
      </c>
      <c r="AN25" s="27">
        <v>175983.64</v>
      </c>
      <c r="AO25" s="28">
        <f t="shared" si="17"/>
        <v>140.1757457485364</v>
      </c>
      <c r="AP25" s="30"/>
      <c r="AQ25" s="26"/>
      <c r="AR25" s="28" t="str">
        <f t="shared" si="4"/>
        <v>-</v>
      </c>
      <c r="AS25" s="27"/>
      <c r="AT25" s="27">
        <v>510</v>
      </c>
      <c r="AU25" s="28"/>
      <c r="AV25" s="29"/>
      <c r="AW25" s="27"/>
      <c r="AX25" s="28" t="str">
        <f t="shared" si="26"/>
        <v>-</v>
      </c>
      <c r="AY25" s="28"/>
      <c r="AZ25" s="28"/>
      <c r="BA25" s="28"/>
      <c r="BB25" s="46"/>
      <c r="BC25" s="46"/>
      <c r="BD25" s="28"/>
      <c r="BE25" s="27">
        <v>65</v>
      </c>
      <c r="BF25" s="27">
        <v>573.34</v>
      </c>
      <c r="BG25" s="28">
        <f t="shared" si="24"/>
        <v>882.0615384615385</v>
      </c>
      <c r="BH25" s="27"/>
      <c r="BI25" s="27"/>
      <c r="BJ25" s="28"/>
      <c r="BK25" s="28"/>
      <c r="BL25" s="27"/>
      <c r="BM25" s="28" t="str">
        <f t="shared" si="28"/>
        <v>-</v>
      </c>
      <c r="BN25" s="30"/>
      <c r="BO25" s="26"/>
      <c r="BP25" s="28" t="str">
        <f t="shared" si="18"/>
        <v>-</v>
      </c>
      <c r="BQ25" s="27">
        <v>35</v>
      </c>
      <c r="BR25" s="27">
        <v>3068.4</v>
      </c>
      <c r="BS25" s="28">
        <f t="shared" si="5"/>
        <v>8766.857142857143</v>
      </c>
      <c r="BT25" s="28"/>
      <c r="BU25" s="27"/>
      <c r="BV25" s="28"/>
      <c r="BW25" s="27"/>
      <c r="BX25" s="27"/>
      <c r="BY25" s="28" t="str">
        <f t="shared" si="19"/>
        <v>-</v>
      </c>
      <c r="BZ25" s="29"/>
      <c r="CA25" s="29"/>
      <c r="CB25" s="28"/>
      <c r="CC25" s="31"/>
      <c r="CD25" s="28"/>
      <c r="CE25" s="27"/>
      <c r="CF25" s="28" t="s">
        <v>72</v>
      </c>
      <c r="CG25" s="23">
        <f t="shared" si="21"/>
        <v>371779</v>
      </c>
      <c r="CH25" s="23">
        <f t="shared" si="6"/>
        <v>454264.1</v>
      </c>
      <c r="CI25" s="28">
        <f t="shared" si="7"/>
        <v>122.18659472428513</v>
      </c>
      <c r="CJ25" s="30"/>
      <c r="CK25" s="30"/>
      <c r="CL25" s="28"/>
      <c r="CM25" s="29"/>
      <c r="CN25" s="29"/>
      <c r="CO25" s="28"/>
      <c r="CP25" s="27"/>
      <c r="CQ25" s="27"/>
      <c r="CR25" s="28"/>
      <c r="CS25" s="27"/>
      <c r="CT25" s="27"/>
      <c r="CU25" s="28"/>
      <c r="CV25" s="29"/>
      <c r="CW25" s="29"/>
      <c r="CX25" s="28" t="str">
        <f t="shared" si="8"/>
        <v>-</v>
      </c>
      <c r="CY25" s="29"/>
      <c r="CZ25" s="29"/>
      <c r="DA25" s="28"/>
      <c r="DB25" s="27"/>
      <c r="DC25" s="27"/>
      <c r="DD25" s="28"/>
      <c r="DE25" s="27"/>
      <c r="DF25" s="27"/>
      <c r="DG25" s="28"/>
      <c r="DH25" s="27">
        <v>77750</v>
      </c>
      <c r="DI25" s="27">
        <v>58443.81</v>
      </c>
      <c r="DJ25" s="28">
        <f t="shared" si="9"/>
        <v>75.16888745980707</v>
      </c>
      <c r="DK25" s="28"/>
      <c r="DL25" s="28"/>
      <c r="DM25" s="28"/>
      <c r="DN25" s="27"/>
      <c r="DO25" s="27"/>
      <c r="DP25" s="28" t="str">
        <f t="shared" si="22"/>
        <v>-</v>
      </c>
      <c r="DQ25" s="27"/>
      <c r="DR25" s="27"/>
      <c r="DS25" s="28" t="str">
        <f t="shared" si="23"/>
        <v>-</v>
      </c>
      <c r="DT25" s="23"/>
      <c r="DU25" s="34">
        <v>0</v>
      </c>
      <c r="DV25" s="28"/>
      <c r="DW25" s="30"/>
      <c r="DX25" s="30"/>
      <c r="DY25" s="28" t="str">
        <f t="shared" si="10"/>
        <v>-</v>
      </c>
      <c r="DZ25" s="23"/>
      <c r="EA25" s="32">
        <f t="shared" si="11"/>
        <v>77750</v>
      </c>
      <c r="EB25" s="32">
        <f t="shared" si="12"/>
        <v>58443.81</v>
      </c>
      <c r="EC25" s="28">
        <f t="shared" si="25"/>
        <v>75.16888745980707</v>
      </c>
      <c r="ED25" s="33">
        <f t="shared" si="13"/>
        <v>449529</v>
      </c>
      <c r="EE25" s="33">
        <f t="shared" si="14"/>
        <v>512707.91</v>
      </c>
      <c r="EF25" s="28">
        <f t="shared" si="15"/>
        <v>114.05446812107782</v>
      </c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</row>
    <row r="26" spans="1:147" ht="19.5" customHeight="1">
      <c r="A26" s="16">
        <v>19</v>
      </c>
      <c r="B26" s="15" t="s">
        <v>32</v>
      </c>
      <c r="C26" s="23"/>
      <c r="D26" s="23"/>
      <c r="E26" s="23"/>
      <c r="F26" s="24"/>
      <c r="G26" s="24"/>
      <c r="H26" s="25"/>
      <c r="I26" s="46"/>
      <c r="J26" s="46"/>
      <c r="K26" s="28"/>
      <c r="L26" s="27"/>
      <c r="M26" s="27">
        <v>71</v>
      </c>
      <c r="N26" s="28"/>
      <c r="O26" s="28"/>
      <c r="P26" s="28"/>
      <c r="Q26" s="28"/>
      <c r="R26" s="26"/>
      <c r="S26" s="26"/>
      <c r="T26" s="28"/>
      <c r="U26" s="28">
        <v>320000</v>
      </c>
      <c r="V26" s="28">
        <v>586950.21</v>
      </c>
      <c r="W26" s="28">
        <f>IF(V26&lt;&gt;0,V26/U26*100,"-")</f>
        <v>183.421940625</v>
      </c>
      <c r="X26" s="28">
        <v>3104060</v>
      </c>
      <c r="Y26" s="28">
        <v>2118128.87</v>
      </c>
      <c r="Z26" s="28">
        <f t="shared" si="16"/>
        <v>68.2373688008608</v>
      </c>
      <c r="AA26" s="27">
        <v>176200</v>
      </c>
      <c r="AB26" s="27">
        <v>991472.28</v>
      </c>
      <c r="AC26" s="28">
        <f t="shared" si="2"/>
        <v>562.6970942111237</v>
      </c>
      <c r="AD26" s="27">
        <v>391434</v>
      </c>
      <c r="AE26" s="27">
        <v>447588.23</v>
      </c>
      <c r="AF26" s="28">
        <f t="shared" si="3"/>
        <v>114.34577221191822</v>
      </c>
      <c r="AG26" s="29"/>
      <c r="AH26" s="29"/>
      <c r="AI26" s="28"/>
      <c r="AJ26" s="30"/>
      <c r="AK26" s="27">
        <v>-732.96</v>
      </c>
      <c r="AL26" s="28"/>
      <c r="AM26" s="27">
        <v>1631596</v>
      </c>
      <c r="AN26" s="27">
        <v>2083228.12</v>
      </c>
      <c r="AO26" s="28">
        <f t="shared" si="17"/>
        <v>127.68038901786963</v>
      </c>
      <c r="AP26" s="30"/>
      <c r="AQ26" s="26"/>
      <c r="AR26" s="28" t="str">
        <f t="shared" si="4"/>
        <v>-</v>
      </c>
      <c r="AS26" s="27">
        <v>1020</v>
      </c>
      <c r="AT26" s="27">
        <v>1020</v>
      </c>
      <c r="AU26" s="28">
        <f>AT26/AS26*100</f>
        <v>100</v>
      </c>
      <c r="AV26" s="29"/>
      <c r="AW26" s="27"/>
      <c r="AX26" s="28" t="str">
        <f t="shared" si="26"/>
        <v>-</v>
      </c>
      <c r="AY26" s="28"/>
      <c r="AZ26" s="28"/>
      <c r="BA26" s="28"/>
      <c r="BB26" s="46"/>
      <c r="BC26" s="46"/>
      <c r="BD26" s="28"/>
      <c r="BE26" s="27">
        <v>3320</v>
      </c>
      <c r="BF26" s="27">
        <v>4645.1</v>
      </c>
      <c r="BG26" s="28">
        <f t="shared" si="24"/>
        <v>139.91265060240966</v>
      </c>
      <c r="BH26" s="27">
        <v>25400</v>
      </c>
      <c r="BI26" s="27">
        <v>28044</v>
      </c>
      <c r="BJ26" s="28">
        <f>IF(BI26&lt;&gt;0,BI26/BH26*100,"-")</f>
        <v>110.40944881889764</v>
      </c>
      <c r="BK26" s="28"/>
      <c r="BL26" s="27">
        <v>2240</v>
      </c>
      <c r="BM26" s="28"/>
      <c r="BN26" s="30"/>
      <c r="BO26" s="26"/>
      <c r="BP26" s="28" t="str">
        <f t="shared" si="18"/>
        <v>-</v>
      </c>
      <c r="BQ26" s="27">
        <v>400</v>
      </c>
      <c r="BR26" s="27">
        <v>845.12</v>
      </c>
      <c r="BS26" s="28">
        <f t="shared" si="5"/>
        <v>211.28</v>
      </c>
      <c r="BT26" s="28"/>
      <c r="BU26" s="27"/>
      <c r="BV26" s="28"/>
      <c r="BW26" s="27">
        <v>20800</v>
      </c>
      <c r="BX26" s="27">
        <v>50041.29</v>
      </c>
      <c r="BY26" s="28">
        <f t="shared" si="19"/>
        <v>240.583125</v>
      </c>
      <c r="BZ26" s="29"/>
      <c r="CA26" s="29"/>
      <c r="CB26" s="28"/>
      <c r="CC26" s="31"/>
      <c r="CD26" s="28"/>
      <c r="CE26" s="27"/>
      <c r="CF26" s="28" t="str">
        <f t="shared" si="27"/>
        <v>-</v>
      </c>
      <c r="CG26" s="23">
        <f t="shared" si="21"/>
        <v>5674230</v>
      </c>
      <c r="CH26" s="23">
        <f t="shared" si="6"/>
        <v>6313541.26</v>
      </c>
      <c r="CI26" s="28">
        <f t="shared" si="7"/>
        <v>111.26692538018375</v>
      </c>
      <c r="CJ26" s="30"/>
      <c r="CK26" s="30"/>
      <c r="CL26" s="28"/>
      <c r="CM26" s="29"/>
      <c r="CN26" s="29"/>
      <c r="CO26" s="28"/>
      <c r="CP26" s="27"/>
      <c r="CQ26" s="27">
        <v>8059.81</v>
      </c>
      <c r="CR26" s="28" t="s">
        <v>72</v>
      </c>
      <c r="CS26" s="27"/>
      <c r="CT26" s="27"/>
      <c r="CU26" s="28"/>
      <c r="CV26" s="29"/>
      <c r="CW26" s="29"/>
      <c r="CX26" s="28"/>
      <c r="CY26" s="29"/>
      <c r="CZ26" s="29"/>
      <c r="DA26" s="28"/>
      <c r="DB26" s="27"/>
      <c r="DC26" s="27"/>
      <c r="DD26" s="28"/>
      <c r="DE26" s="27">
        <v>180000</v>
      </c>
      <c r="DF26" s="27">
        <v>586006.99</v>
      </c>
      <c r="DG26" s="28">
        <f>IF(DF26&lt;&gt;0,DF26/DE26*100,"-")</f>
        <v>325.5594388888889</v>
      </c>
      <c r="DH26" s="27">
        <v>83333.33333333334</v>
      </c>
      <c r="DI26" s="27">
        <v>86269.36</v>
      </c>
      <c r="DJ26" s="28">
        <f t="shared" si="9"/>
        <v>103.523232</v>
      </c>
      <c r="DK26" s="28"/>
      <c r="DL26" s="28"/>
      <c r="DM26" s="28"/>
      <c r="DN26" s="27">
        <v>20000</v>
      </c>
      <c r="DO26" s="27">
        <v>45400</v>
      </c>
      <c r="DP26" s="28">
        <f>IF(DO26&lt;&gt;0,DO26/DN26*100,"-")</f>
        <v>227</v>
      </c>
      <c r="DQ26" s="27"/>
      <c r="DR26" s="27">
        <v>990</v>
      </c>
      <c r="DS26" s="28"/>
      <c r="DT26" s="23"/>
      <c r="DU26" s="34">
        <v>0</v>
      </c>
      <c r="DV26" s="28"/>
      <c r="DW26" s="30"/>
      <c r="DX26" s="30"/>
      <c r="DY26" s="28" t="str">
        <f t="shared" si="10"/>
        <v>-</v>
      </c>
      <c r="DZ26" s="23"/>
      <c r="EA26" s="32">
        <f t="shared" si="11"/>
        <v>283333.3333333334</v>
      </c>
      <c r="EB26" s="32">
        <f t="shared" si="12"/>
        <v>726726.16</v>
      </c>
      <c r="EC26" s="28">
        <f t="shared" si="25"/>
        <v>256.4915858823529</v>
      </c>
      <c r="ED26" s="33">
        <f t="shared" si="13"/>
        <v>5957563.333333333</v>
      </c>
      <c r="EE26" s="33">
        <f t="shared" si="14"/>
        <v>7040267.42</v>
      </c>
      <c r="EF26" s="28">
        <f t="shared" si="15"/>
        <v>118.17360598768289</v>
      </c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</row>
    <row r="27" spans="1:147" ht="19.5" customHeight="1">
      <c r="A27" s="16">
        <v>20</v>
      </c>
      <c r="B27" s="15" t="s">
        <v>33</v>
      </c>
      <c r="C27" s="23"/>
      <c r="D27" s="23"/>
      <c r="E27" s="23"/>
      <c r="F27" s="24"/>
      <c r="G27" s="24"/>
      <c r="H27" s="25"/>
      <c r="I27" s="46"/>
      <c r="J27" s="46"/>
      <c r="K27" s="28"/>
      <c r="L27" s="27"/>
      <c r="M27" s="27">
        <v>16</v>
      </c>
      <c r="N27" s="28"/>
      <c r="O27" s="28"/>
      <c r="P27" s="28"/>
      <c r="Q27" s="28"/>
      <c r="R27" s="26"/>
      <c r="S27" s="26"/>
      <c r="T27" s="28" t="str">
        <f t="shared" si="1"/>
        <v>-</v>
      </c>
      <c r="U27" s="28"/>
      <c r="V27" s="28">
        <v>44544.75</v>
      </c>
      <c r="W27" s="28"/>
      <c r="X27" s="28">
        <v>255000</v>
      </c>
      <c r="Y27" s="28">
        <v>160748.7</v>
      </c>
      <c r="Z27" s="28">
        <f t="shared" si="16"/>
        <v>63.03870588235294</v>
      </c>
      <c r="AA27" s="27">
        <v>22300</v>
      </c>
      <c r="AB27" s="27">
        <v>92776.75</v>
      </c>
      <c r="AC27" s="28">
        <f t="shared" si="2"/>
        <v>416.0392376681615</v>
      </c>
      <c r="AD27" s="27">
        <v>121699</v>
      </c>
      <c r="AE27" s="27">
        <v>141990.81</v>
      </c>
      <c r="AF27" s="28">
        <f t="shared" si="3"/>
        <v>116.67376888881584</v>
      </c>
      <c r="AG27" s="29"/>
      <c r="AH27" s="29"/>
      <c r="AI27" s="28"/>
      <c r="AJ27" s="30"/>
      <c r="AK27" s="27">
        <v>-244</v>
      </c>
      <c r="AL27" s="28" t="s">
        <v>72</v>
      </c>
      <c r="AM27" s="27">
        <v>157214</v>
      </c>
      <c r="AN27" s="27">
        <v>267239.27</v>
      </c>
      <c r="AO27" s="28">
        <f t="shared" si="17"/>
        <v>169.98439706387472</v>
      </c>
      <c r="AP27" s="30"/>
      <c r="AQ27" s="26"/>
      <c r="AR27" s="28" t="str">
        <f t="shared" si="4"/>
        <v>-</v>
      </c>
      <c r="AS27" s="27">
        <v>900</v>
      </c>
      <c r="AT27" s="27">
        <v>1190</v>
      </c>
      <c r="AU27" s="28">
        <f>AT27/AS27*100</f>
        <v>132.22222222222223</v>
      </c>
      <c r="AV27" s="29"/>
      <c r="AW27" s="27"/>
      <c r="AX27" s="28" t="str">
        <f t="shared" si="26"/>
        <v>-</v>
      </c>
      <c r="AY27" s="28"/>
      <c r="AZ27" s="28"/>
      <c r="BA27" s="28"/>
      <c r="BB27" s="46"/>
      <c r="BC27" s="46"/>
      <c r="BD27" s="28"/>
      <c r="BE27" s="27"/>
      <c r="BF27" s="27"/>
      <c r="BG27" s="28"/>
      <c r="BH27" s="27"/>
      <c r="BI27" s="27"/>
      <c r="BJ27" s="28"/>
      <c r="BK27" s="28"/>
      <c r="BL27" s="28"/>
      <c r="BM27" s="28"/>
      <c r="BN27" s="30"/>
      <c r="BO27" s="26"/>
      <c r="BP27" s="28" t="str">
        <f t="shared" si="18"/>
        <v>-</v>
      </c>
      <c r="BQ27" s="27">
        <v>950</v>
      </c>
      <c r="BR27" s="27">
        <v>790.16</v>
      </c>
      <c r="BS27" s="28">
        <f t="shared" si="5"/>
        <v>83.17473684210526</v>
      </c>
      <c r="BT27" s="28"/>
      <c r="BU27" s="27"/>
      <c r="BV27" s="28"/>
      <c r="BW27" s="27"/>
      <c r="BX27" s="27"/>
      <c r="BY27" s="28" t="str">
        <f t="shared" si="19"/>
        <v>-</v>
      </c>
      <c r="BZ27" s="29"/>
      <c r="CA27" s="29"/>
      <c r="CB27" s="28"/>
      <c r="CC27" s="31"/>
      <c r="CD27" s="28"/>
      <c r="CE27" s="27"/>
      <c r="CF27" s="28" t="s">
        <v>72</v>
      </c>
      <c r="CG27" s="23">
        <f t="shared" si="21"/>
        <v>558063</v>
      </c>
      <c r="CH27" s="23">
        <f t="shared" si="6"/>
        <v>709052.44</v>
      </c>
      <c r="CI27" s="28">
        <f t="shared" si="7"/>
        <v>127.05598471857118</v>
      </c>
      <c r="CJ27" s="30"/>
      <c r="CK27" s="30"/>
      <c r="CL27" s="28"/>
      <c r="CM27" s="29"/>
      <c r="CN27" s="29"/>
      <c r="CO27" s="28"/>
      <c r="CP27" s="27"/>
      <c r="CQ27" s="27">
        <v>67.43</v>
      </c>
      <c r="CR27" s="28" t="s">
        <v>72</v>
      </c>
      <c r="CS27" s="27"/>
      <c r="CT27" s="27"/>
      <c r="CU27" s="28"/>
      <c r="CV27" s="29"/>
      <c r="CW27" s="29"/>
      <c r="CX27" s="28"/>
      <c r="CY27" s="29"/>
      <c r="CZ27" s="29"/>
      <c r="DA27" s="28"/>
      <c r="DB27" s="27"/>
      <c r="DC27" s="27"/>
      <c r="DD27" s="28"/>
      <c r="DE27" s="27"/>
      <c r="DF27" s="27">
        <v>80610.24</v>
      </c>
      <c r="DG27" s="28"/>
      <c r="DH27" s="27">
        <v>67432.5</v>
      </c>
      <c r="DI27" s="27">
        <v>42095.73</v>
      </c>
      <c r="DJ27" s="28">
        <f t="shared" si="9"/>
        <v>62.42647091535981</v>
      </c>
      <c r="DK27" s="28"/>
      <c r="DL27" s="28"/>
      <c r="DM27" s="28"/>
      <c r="DN27" s="27"/>
      <c r="DO27" s="27"/>
      <c r="DP27" s="28"/>
      <c r="DQ27" s="27"/>
      <c r="DR27" s="27"/>
      <c r="DS27" s="28" t="str">
        <f t="shared" si="23"/>
        <v>-</v>
      </c>
      <c r="DT27" s="23"/>
      <c r="DU27" s="34">
        <v>0</v>
      </c>
      <c r="DV27" s="28"/>
      <c r="DW27" s="30"/>
      <c r="DX27" s="30"/>
      <c r="DY27" s="28" t="str">
        <f t="shared" si="10"/>
        <v>-</v>
      </c>
      <c r="DZ27" s="23"/>
      <c r="EA27" s="32">
        <f t="shared" si="11"/>
        <v>67432.5</v>
      </c>
      <c r="EB27" s="32">
        <f t="shared" si="12"/>
        <v>122773.4</v>
      </c>
      <c r="EC27" s="28">
        <f t="shared" si="25"/>
        <v>182.06858710562412</v>
      </c>
      <c r="ED27" s="33">
        <f t="shared" si="13"/>
        <v>625495.5</v>
      </c>
      <c r="EE27" s="33">
        <f t="shared" si="14"/>
        <v>831825.84</v>
      </c>
      <c r="EF27" s="28">
        <f t="shared" si="15"/>
        <v>132.98670254222452</v>
      </c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</row>
    <row r="28" spans="1:147" ht="19.5" customHeight="1">
      <c r="A28" s="16">
        <v>21</v>
      </c>
      <c r="B28" s="15" t="s">
        <v>34</v>
      </c>
      <c r="C28" s="23"/>
      <c r="D28" s="23"/>
      <c r="E28" s="23"/>
      <c r="F28" s="24"/>
      <c r="G28" s="24"/>
      <c r="H28" s="25"/>
      <c r="I28" s="46"/>
      <c r="J28" s="46"/>
      <c r="K28" s="28"/>
      <c r="L28" s="27"/>
      <c r="M28" s="27"/>
      <c r="N28" s="28" t="str">
        <f t="shared" si="0"/>
        <v>-</v>
      </c>
      <c r="O28" s="28"/>
      <c r="P28" s="28"/>
      <c r="Q28" s="28"/>
      <c r="R28" s="26"/>
      <c r="S28" s="26"/>
      <c r="T28" s="28" t="str">
        <f t="shared" si="1"/>
        <v>-</v>
      </c>
      <c r="U28" s="28"/>
      <c r="V28" s="28"/>
      <c r="W28" s="28"/>
      <c r="X28" s="28"/>
      <c r="Y28" s="28"/>
      <c r="Z28" s="28" t="str">
        <f t="shared" si="16"/>
        <v>-</v>
      </c>
      <c r="AA28" s="27">
        <v>10700</v>
      </c>
      <c r="AB28" s="27">
        <v>14411.26</v>
      </c>
      <c r="AC28" s="28">
        <f t="shared" si="2"/>
        <v>134.68467289719626</v>
      </c>
      <c r="AD28" s="27">
        <v>21285</v>
      </c>
      <c r="AE28" s="27">
        <v>67782.18</v>
      </c>
      <c r="AF28" s="28">
        <f t="shared" si="3"/>
        <v>318.4504580690627</v>
      </c>
      <c r="AG28" s="29"/>
      <c r="AH28" s="29"/>
      <c r="AI28" s="28"/>
      <c r="AJ28" s="30"/>
      <c r="AK28" s="27"/>
      <c r="AL28" s="28"/>
      <c r="AM28" s="27">
        <v>284416</v>
      </c>
      <c r="AN28" s="27">
        <v>212735.78</v>
      </c>
      <c r="AO28" s="28">
        <f t="shared" si="17"/>
        <v>74.79740239648966</v>
      </c>
      <c r="AP28" s="30"/>
      <c r="AQ28" s="26"/>
      <c r="AR28" s="28" t="str">
        <f t="shared" si="4"/>
        <v>-</v>
      </c>
      <c r="AS28" s="27"/>
      <c r="AT28" s="27"/>
      <c r="AU28" s="28"/>
      <c r="AV28" s="29"/>
      <c r="AW28" s="27">
        <v>4000</v>
      </c>
      <c r="AX28" s="28" t="s">
        <v>72</v>
      </c>
      <c r="AY28" s="28"/>
      <c r="AZ28" s="28"/>
      <c r="BA28" s="28"/>
      <c r="BB28" s="46"/>
      <c r="BC28" s="46"/>
      <c r="BD28" s="28"/>
      <c r="BE28" s="27">
        <v>500</v>
      </c>
      <c r="BF28" s="27">
        <v>374.57</v>
      </c>
      <c r="BG28" s="28">
        <f t="shared" si="24"/>
        <v>74.914</v>
      </c>
      <c r="BH28" s="27"/>
      <c r="BI28" s="27"/>
      <c r="BJ28" s="28"/>
      <c r="BK28" s="28"/>
      <c r="BL28" s="28"/>
      <c r="BM28" s="28"/>
      <c r="BN28" s="30"/>
      <c r="BO28" s="26"/>
      <c r="BP28" s="28" t="str">
        <f t="shared" si="18"/>
        <v>-</v>
      </c>
      <c r="BQ28" s="27">
        <v>650</v>
      </c>
      <c r="BR28" s="27">
        <v>184.79</v>
      </c>
      <c r="BS28" s="28">
        <f t="shared" si="5"/>
        <v>28.429230769230767</v>
      </c>
      <c r="BT28" s="28">
        <v>0</v>
      </c>
      <c r="BU28" s="27">
        <v>2485.66</v>
      </c>
      <c r="BV28" s="28" t="s">
        <v>72</v>
      </c>
      <c r="BW28" s="27"/>
      <c r="BX28" s="27"/>
      <c r="BY28" s="28" t="str">
        <f t="shared" si="19"/>
        <v>-</v>
      </c>
      <c r="BZ28" s="29"/>
      <c r="CA28" s="29"/>
      <c r="CB28" s="28"/>
      <c r="CC28" s="31"/>
      <c r="CD28" s="28"/>
      <c r="CE28" s="27"/>
      <c r="CF28" s="28" t="str">
        <f t="shared" si="27"/>
        <v>-</v>
      </c>
      <c r="CG28" s="23">
        <f t="shared" si="21"/>
        <v>317551</v>
      </c>
      <c r="CH28" s="23">
        <f t="shared" si="6"/>
        <v>301974.23999999993</v>
      </c>
      <c r="CI28" s="28">
        <f t="shared" si="7"/>
        <v>95.09472179271988</v>
      </c>
      <c r="CJ28" s="30"/>
      <c r="CK28" s="30"/>
      <c r="CL28" s="28"/>
      <c r="CM28" s="29"/>
      <c r="CN28" s="29"/>
      <c r="CO28" s="28"/>
      <c r="CP28" s="27"/>
      <c r="CQ28" s="27"/>
      <c r="CR28" s="28"/>
      <c r="CS28" s="27"/>
      <c r="CT28" s="27"/>
      <c r="CU28" s="28"/>
      <c r="CV28" s="29"/>
      <c r="CW28" s="29"/>
      <c r="CX28" s="28" t="str">
        <f t="shared" si="8"/>
        <v>-</v>
      </c>
      <c r="CY28" s="29"/>
      <c r="CZ28" s="29"/>
      <c r="DA28" s="28"/>
      <c r="DB28" s="27"/>
      <c r="DC28" s="27"/>
      <c r="DD28" s="28"/>
      <c r="DE28" s="27"/>
      <c r="DF28" s="27"/>
      <c r="DG28" s="28"/>
      <c r="DH28" s="27">
        <v>27500</v>
      </c>
      <c r="DI28" s="27">
        <v>12816</v>
      </c>
      <c r="DJ28" s="28">
        <f t="shared" si="9"/>
        <v>46.60363636363636</v>
      </c>
      <c r="DK28" s="28"/>
      <c r="DL28" s="28"/>
      <c r="DM28" s="28"/>
      <c r="DN28" s="27"/>
      <c r="DO28" s="27"/>
      <c r="DP28" s="28" t="str">
        <f t="shared" si="22"/>
        <v>-</v>
      </c>
      <c r="DQ28" s="27"/>
      <c r="DR28" s="27"/>
      <c r="DS28" s="28" t="str">
        <f t="shared" si="23"/>
        <v>-</v>
      </c>
      <c r="DT28" s="23"/>
      <c r="DU28" s="34">
        <v>0</v>
      </c>
      <c r="DV28" s="28"/>
      <c r="DW28" s="30"/>
      <c r="DX28" s="30"/>
      <c r="DY28" s="28" t="str">
        <f t="shared" si="10"/>
        <v>-</v>
      </c>
      <c r="DZ28" s="23"/>
      <c r="EA28" s="32">
        <f t="shared" si="11"/>
        <v>27500</v>
      </c>
      <c r="EB28" s="32">
        <f t="shared" si="12"/>
        <v>12816</v>
      </c>
      <c r="EC28" s="28">
        <f t="shared" si="25"/>
        <v>46.60363636363636</v>
      </c>
      <c r="ED28" s="33">
        <f t="shared" si="13"/>
        <v>345051</v>
      </c>
      <c r="EE28" s="33">
        <f t="shared" si="14"/>
        <v>314790.23999999993</v>
      </c>
      <c r="EF28" s="28">
        <f t="shared" si="15"/>
        <v>91.23006164306145</v>
      </c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</row>
    <row r="29" spans="1:147" ht="19.5" customHeight="1">
      <c r="A29" s="16">
        <v>22</v>
      </c>
      <c r="B29" s="15" t="s">
        <v>35</v>
      </c>
      <c r="C29" s="23"/>
      <c r="D29" s="23"/>
      <c r="E29" s="23"/>
      <c r="F29" s="24"/>
      <c r="G29" s="24"/>
      <c r="H29" s="25"/>
      <c r="I29" s="46"/>
      <c r="J29" s="46"/>
      <c r="K29" s="28"/>
      <c r="L29" s="27">
        <v>14677</v>
      </c>
      <c r="M29" s="27">
        <v>16071</v>
      </c>
      <c r="N29" s="28">
        <f t="shared" si="0"/>
        <v>109.49785378483341</v>
      </c>
      <c r="O29" s="28"/>
      <c r="P29" s="28"/>
      <c r="Q29" s="28"/>
      <c r="R29" s="26"/>
      <c r="S29" s="26"/>
      <c r="T29" s="28" t="str">
        <f t="shared" si="1"/>
        <v>-</v>
      </c>
      <c r="U29" s="28"/>
      <c r="V29" s="28"/>
      <c r="W29" s="28"/>
      <c r="X29" s="28"/>
      <c r="Y29" s="28"/>
      <c r="Z29" s="28" t="str">
        <f t="shared" si="16"/>
        <v>-</v>
      </c>
      <c r="AA29" s="27">
        <v>7055</v>
      </c>
      <c r="AB29" s="27">
        <v>7055</v>
      </c>
      <c r="AC29" s="28">
        <f t="shared" si="2"/>
        <v>100</v>
      </c>
      <c r="AD29" s="27">
        <v>62478</v>
      </c>
      <c r="AE29" s="27">
        <v>82828.39</v>
      </c>
      <c r="AF29" s="28">
        <f t="shared" si="3"/>
        <v>132.57208937546017</v>
      </c>
      <c r="AG29" s="29"/>
      <c r="AH29" s="29"/>
      <c r="AI29" s="28"/>
      <c r="AJ29" s="30"/>
      <c r="AK29" s="27"/>
      <c r="AL29" s="28"/>
      <c r="AM29" s="27">
        <v>105460</v>
      </c>
      <c r="AN29" s="27">
        <v>110536.33</v>
      </c>
      <c r="AO29" s="28">
        <f t="shared" si="17"/>
        <v>104.81351223212592</v>
      </c>
      <c r="AP29" s="30"/>
      <c r="AQ29" s="26"/>
      <c r="AR29" s="28" t="str">
        <f t="shared" si="4"/>
        <v>-</v>
      </c>
      <c r="AS29" s="27"/>
      <c r="AT29" s="27">
        <v>51</v>
      </c>
      <c r="AU29" s="28"/>
      <c r="AV29" s="29"/>
      <c r="AW29" s="27"/>
      <c r="AX29" s="28"/>
      <c r="AY29" s="28"/>
      <c r="AZ29" s="28"/>
      <c r="BA29" s="28"/>
      <c r="BB29" s="46"/>
      <c r="BC29" s="46"/>
      <c r="BD29" s="28"/>
      <c r="BE29" s="27"/>
      <c r="BF29" s="27"/>
      <c r="BG29" s="28"/>
      <c r="BH29" s="27">
        <v>200</v>
      </c>
      <c r="BI29" s="27">
        <v>244.1</v>
      </c>
      <c r="BJ29" s="28">
        <f>BI29/BH29*100</f>
        <v>122.05</v>
      </c>
      <c r="BK29" s="28"/>
      <c r="BL29" s="28"/>
      <c r="BM29" s="28"/>
      <c r="BN29" s="30"/>
      <c r="BO29" s="26"/>
      <c r="BP29" s="28" t="str">
        <f t="shared" si="18"/>
        <v>-</v>
      </c>
      <c r="BQ29" s="27">
        <v>0</v>
      </c>
      <c r="BR29" s="27">
        <v>1.36</v>
      </c>
      <c r="BS29" s="28"/>
      <c r="BT29" s="28"/>
      <c r="BU29" s="27"/>
      <c r="BV29" s="28" t="s">
        <v>72</v>
      </c>
      <c r="BW29" s="27"/>
      <c r="BX29" s="27"/>
      <c r="BY29" s="28" t="str">
        <f t="shared" si="19"/>
        <v>-</v>
      </c>
      <c r="BZ29" s="29"/>
      <c r="CA29" s="29"/>
      <c r="CB29" s="28"/>
      <c r="CC29" s="31"/>
      <c r="CD29" s="28"/>
      <c r="CE29" s="27"/>
      <c r="CF29" s="28" t="s">
        <v>72</v>
      </c>
      <c r="CG29" s="23">
        <f t="shared" si="21"/>
        <v>189870</v>
      </c>
      <c r="CH29" s="23">
        <f t="shared" si="6"/>
        <v>216787.18000000002</v>
      </c>
      <c r="CI29" s="28">
        <f t="shared" si="7"/>
        <v>114.17663664612631</v>
      </c>
      <c r="CJ29" s="30"/>
      <c r="CK29" s="30"/>
      <c r="CL29" s="28"/>
      <c r="CM29" s="29"/>
      <c r="CN29" s="29"/>
      <c r="CO29" s="28"/>
      <c r="CP29" s="27"/>
      <c r="CQ29" s="27">
        <v>4</v>
      </c>
      <c r="CR29" s="28" t="s">
        <v>72</v>
      </c>
      <c r="CS29" s="27"/>
      <c r="CT29" s="27"/>
      <c r="CU29" s="28"/>
      <c r="CV29" s="29"/>
      <c r="CW29" s="29"/>
      <c r="CX29" s="28" t="str">
        <f t="shared" si="8"/>
        <v>-</v>
      </c>
      <c r="CY29" s="29"/>
      <c r="CZ29" s="29"/>
      <c r="DA29" s="28"/>
      <c r="DB29" s="27"/>
      <c r="DC29" s="27"/>
      <c r="DD29" s="28"/>
      <c r="DE29" s="27"/>
      <c r="DF29" s="27"/>
      <c r="DG29" s="28"/>
      <c r="DH29" s="27">
        <v>27916.666666666664</v>
      </c>
      <c r="DI29" s="27">
        <v>28319.5</v>
      </c>
      <c r="DJ29" s="28">
        <f t="shared" si="9"/>
        <v>101.44298507462688</v>
      </c>
      <c r="DK29" s="28"/>
      <c r="DL29" s="28"/>
      <c r="DM29" s="28"/>
      <c r="DN29" s="27"/>
      <c r="DO29" s="27"/>
      <c r="DP29" s="28" t="str">
        <f t="shared" si="22"/>
        <v>-</v>
      </c>
      <c r="DQ29" s="27"/>
      <c r="DR29" s="27">
        <v>60</v>
      </c>
      <c r="DS29" s="28"/>
      <c r="DT29" s="23"/>
      <c r="DU29" s="34">
        <v>0</v>
      </c>
      <c r="DV29" s="28"/>
      <c r="DW29" s="30"/>
      <c r="DX29" s="30"/>
      <c r="DY29" s="28" t="str">
        <f t="shared" si="10"/>
        <v>-</v>
      </c>
      <c r="DZ29" s="23"/>
      <c r="EA29" s="32">
        <f t="shared" si="11"/>
        <v>27916.666666666664</v>
      </c>
      <c r="EB29" s="32">
        <f t="shared" si="12"/>
        <v>28383.5</v>
      </c>
      <c r="EC29" s="28">
        <f t="shared" si="25"/>
        <v>101.67223880597017</v>
      </c>
      <c r="ED29" s="33">
        <f t="shared" si="13"/>
        <v>217786.66666666666</v>
      </c>
      <c r="EE29" s="33">
        <f t="shared" si="14"/>
        <v>245170.68000000002</v>
      </c>
      <c r="EF29" s="28">
        <f t="shared" si="15"/>
        <v>112.57377862128078</v>
      </c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</row>
    <row r="30" spans="1:147" ht="19.5" customHeight="1">
      <c r="A30" s="16">
        <v>23</v>
      </c>
      <c r="B30" s="15" t="s">
        <v>36</v>
      </c>
      <c r="C30" s="23"/>
      <c r="D30" s="23"/>
      <c r="E30" s="23"/>
      <c r="F30" s="24"/>
      <c r="G30" s="24"/>
      <c r="H30" s="25"/>
      <c r="I30" s="46"/>
      <c r="J30" s="46"/>
      <c r="K30" s="28"/>
      <c r="L30" s="27"/>
      <c r="M30" s="27">
        <v>18471</v>
      </c>
      <c r="N30" s="28"/>
      <c r="O30" s="28"/>
      <c r="P30" s="28"/>
      <c r="Q30" s="28"/>
      <c r="R30" s="26"/>
      <c r="S30" s="26"/>
      <c r="T30" s="28" t="str">
        <f t="shared" si="1"/>
        <v>-</v>
      </c>
      <c r="U30" s="28"/>
      <c r="V30" s="28"/>
      <c r="W30" s="28"/>
      <c r="X30" s="28"/>
      <c r="Y30" s="28"/>
      <c r="Z30" s="28" t="str">
        <f t="shared" si="16"/>
        <v>-</v>
      </c>
      <c r="AA30" s="27">
        <v>18366</v>
      </c>
      <c r="AB30" s="27">
        <v>17590</v>
      </c>
      <c r="AC30" s="28">
        <f t="shared" si="2"/>
        <v>95.77480126320374</v>
      </c>
      <c r="AD30" s="27">
        <v>77183</v>
      </c>
      <c r="AE30" s="27">
        <v>94915.36</v>
      </c>
      <c r="AF30" s="28">
        <f t="shared" si="3"/>
        <v>122.97443737610614</v>
      </c>
      <c r="AG30" s="29"/>
      <c r="AH30" s="29"/>
      <c r="AI30" s="28"/>
      <c r="AJ30" s="30"/>
      <c r="AK30" s="27"/>
      <c r="AL30" s="28"/>
      <c r="AM30" s="27">
        <v>52673</v>
      </c>
      <c r="AN30" s="27">
        <v>79564.6</v>
      </c>
      <c r="AO30" s="28">
        <f t="shared" si="17"/>
        <v>151.0538606116986</v>
      </c>
      <c r="AP30" s="30"/>
      <c r="AQ30" s="26"/>
      <c r="AR30" s="28" t="str">
        <f t="shared" si="4"/>
        <v>-</v>
      </c>
      <c r="AS30" s="27">
        <v>210</v>
      </c>
      <c r="AT30" s="27">
        <v>754.8</v>
      </c>
      <c r="AU30" s="28">
        <f>AT30/AS30*100</f>
        <v>359.4285714285714</v>
      </c>
      <c r="AV30" s="29"/>
      <c r="AW30" s="29">
        <v>10000</v>
      </c>
      <c r="AX30" s="28"/>
      <c r="AY30" s="28"/>
      <c r="AZ30" s="28"/>
      <c r="BA30" s="28"/>
      <c r="BB30" s="46"/>
      <c r="BC30" s="46"/>
      <c r="BD30" s="28"/>
      <c r="BE30" s="27">
        <v>700</v>
      </c>
      <c r="BF30" s="27">
        <v>326.4</v>
      </c>
      <c r="BG30" s="28">
        <f t="shared" si="24"/>
        <v>46.628571428571426</v>
      </c>
      <c r="BH30" s="27"/>
      <c r="BI30" s="27"/>
      <c r="BJ30" s="28"/>
      <c r="BK30" s="28"/>
      <c r="BL30" s="28"/>
      <c r="BM30" s="28"/>
      <c r="BN30" s="30"/>
      <c r="BO30" s="26"/>
      <c r="BP30" s="28" t="str">
        <f t="shared" si="18"/>
        <v>-</v>
      </c>
      <c r="BQ30" s="27">
        <v>90</v>
      </c>
      <c r="BR30" s="27">
        <v>262.14</v>
      </c>
      <c r="BS30" s="28">
        <f t="shared" si="5"/>
        <v>291.26666666666665</v>
      </c>
      <c r="BT30" s="28"/>
      <c r="BU30" s="28"/>
      <c r="BV30" s="28"/>
      <c r="BW30" s="27"/>
      <c r="BX30" s="27"/>
      <c r="BY30" s="28" t="str">
        <f t="shared" si="19"/>
        <v>-</v>
      </c>
      <c r="BZ30" s="29"/>
      <c r="CA30" s="29"/>
      <c r="CB30" s="28"/>
      <c r="CC30" s="31"/>
      <c r="CD30" s="28"/>
      <c r="CE30" s="27"/>
      <c r="CF30" s="28" t="str">
        <f t="shared" si="27"/>
        <v>-</v>
      </c>
      <c r="CG30" s="23">
        <f t="shared" si="21"/>
        <v>149222</v>
      </c>
      <c r="CH30" s="23">
        <f t="shared" si="6"/>
        <v>221884.3</v>
      </c>
      <c r="CI30" s="28">
        <f t="shared" si="7"/>
        <v>148.69409336424923</v>
      </c>
      <c r="CJ30" s="30"/>
      <c r="CK30" s="30"/>
      <c r="CL30" s="28"/>
      <c r="CM30" s="29"/>
      <c r="CN30" s="29"/>
      <c r="CO30" s="28"/>
      <c r="CP30" s="27"/>
      <c r="CQ30" s="27"/>
      <c r="CR30" s="28"/>
      <c r="CS30" s="27"/>
      <c r="CT30" s="27"/>
      <c r="CU30" s="28"/>
      <c r="CV30" s="29"/>
      <c r="CW30" s="29"/>
      <c r="CX30" s="28" t="str">
        <f t="shared" si="8"/>
        <v>-</v>
      </c>
      <c r="CY30" s="29"/>
      <c r="CZ30" s="29"/>
      <c r="DA30" s="28"/>
      <c r="DB30" s="27"/>
      <c r="DC30" s="27"/>
      <c r="DD30" s="28"/>
      <c r="DE30" s="27"/>
      <c r="DF30" s="27"/>
      <c r="DG30" s="28"/>
      <c r="DH30" s="27">
        <v>121556.25</v>
      </c>
      <c r="DI30" s="27">
        <v>102451.02</v>
      </c>
      <c r="DJ30" s="28">
        <f t="shared" si="9"/>
        <v>84.28280734227981</v>
      </c>
      <c r="DK30" s="28"/>
      <c r="DL30" s="28"/>
      <c r="DM30" s="28"/>
      <c r="DN30" s="27"/>
      <c r="DO30" s="27"/>
      <c r="DP30" s="28" t="str">
        <f t="shared" si="22"/>
        <v>-</v>
      </c>
      <c r="DQ30" s="27">
        <v>17496</v>
      </c>
      <c r="DR30" s="27">
        <v>6524.54</v>
      </c>
      <c r="DS30" s="28">
        <f t="shared" si="23"/>
        <v>37.29160951074531</v>
      </c>
      <c r="DT30" s="23"/>
      <c r="DU30" s="34">
        <v>0</v>
      </c>
      <c r="DV30" s="28"/>
      <c r="DW30" s="30"/>
      <c r="DX30" s="30"/>
      <c r="DY30" s="28" t="str">
        <f t="shared" si="10"/>
        <v>-</v>
      </c>
      <c r="DZ30" s="23"/>
      <c r="EA30" s="32">
        <f t="shared" si="11"/>
        <v>139052.25</v>
      </c>
      <c r="EB30" s="32">
        <f t="shared" si="12"/>
        <v>108975.56</v>
      </c>
      <c r="EC30" s="28">
        <f t="shared" si="25"/>
        <v>78.37022414236375</v>
      </c>
      <c r="ED30" s="33">
        <f t="shared" si="13"/>
        <v>288274.25</v>
      </c>
      <c r="EE30" s="33">
        <f t="shared" si="14"/>
        <v>330859.86</v>
      </c>
      <c r="EF30" s="28">
        <f t="shared" si="15"/>
        <v>114.772602825261</v>
      </c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</row>
    <row r="31" spans="1:147" ht="19.5" customHeight="1">
      <c r="A31" s="16">
        <v>24</v>
      </c>
      <c r="B31" s="15" t="s">
        <v>37</v>
      </c>
      <c r="C31" s="23"/>
      <c r="D31" s="23"/>
      <c r="E31" s="23"/>
      <c r="F31" s="24"/>
      <c r="G31" s="24"/>
      <c r="H31" s="25"/>
      <c r="I31" s="46"/>
      <c r="J31" s="46"/>
      <c r="K31" s="28"/>
      <c r="L31" s="27"/>
      <c r="M31" s="27">
        <v>170</v>
      </c>
      <c r="N31" s="28"/>
      <c r="O31" s="28"/>
      <c r="P31" s="28"/>
      <c r="Q31" s="28"/>
      <c r="R31" s="26"/>
      <c r="S31" s="26"/>
      <c r="T31" s="28" t="str">
        <f t="shared" si="1"/>
        <v>-</v>
      </c>
      <c r="U31" s="28"/>
      <c r="V31" s="28"/>
      <c r="W31" s="28"/>
      <c r="X31" s="28"/>
      <c r="Y31" s="28"/>
      <c r="Z31" s="28" t="str">
        <f t="shared" si="16"/>
        <v>-</v>
      </c>
      <c r="AA31" s="27">
        <v>7684</v>
      </c>
      <c r="AB31" s="27">
        <v>8908.55</v>
      </c>
      <c r="AC31" s="28">
        <f t="shared" si="2"/>
        <v>115.93636127017177</v>
      </c>
      <c r="AD31" s="27">
        <v>32390</v>
      </c>
      <c r="AE31" s="27">
        <v>39921.83</v>
      </c>
      <c r="AF31" s="28">
        <f t="shared" si="3"/>
        <v>123.253565915406</v>
      </c>
      <c r="AG31" s="29"/>
      <c r="AH31" s="29"/>
      <c r="AI31" s="28"/>
      <c r="AJ31" s="30"/>
      <c r="AK31" s="27"/>
      <c r="AL31" s="28"/>
      <c r="AM31" s="27">
        <v>359181</v>
      </c>
      <c r="AN31" s="27">
        <v>385190.3</v>
      </c>
      <c r="AO31" s="28">
        <f t="shared" si="17"/>
        <v>107.24127946634148</v>
      </c>
      <c r="AP31" s="30"/>
      <c r="AQ31" s="26"/>
      <c r="AR31" s="28" t="str">
        <f t="shared" si="4"/>
        <v>-</v>
      </c>
      <c r="AS31" s="27"/>
      <c r="AT31" s="26">
        <v>850</v>
      </c>
      <c r="AU31" s="28"/>
      <c r="AV31" s="29"/>
      <c r="AW31" s="29">
        <v>10000</v>
      </c>
      <c r="AX31" s="28"/>
      <c r="AY31" s="28"/>
      <c r="AZ31" s="28"/>
      <c r="BA31" s="28"/>
      <c r="BB31" s="46"/>
      <c r="BC31" s="46"/>
      <c r="BD31" s="28"/>
      <c r="BE31" s="27"/>
      <c r="BF31" s="27">
        <v>1105.95</v>
      </c>
      <c r="BG31" s="28"/>
      <c r="BH31" s="27"/>
      <c r="BI31" s="27"/>
      <c r="BJ31" s="28"/>
      <c r="BK31" s="28"/>
      <c r="BL31" s="28"/>
      <c r="BM31" s="28"/>
      <c r="BN31" s="30"/>
      <c r="BO31" s="26"/>
      <c r="BP31" s="28" t="str">
        <f t="shared" si="18"/>
        <v>-</v>
      </c>
      <c r="BQ31" s="27"/>
      <c r="BR31" s="27">
        <v>251.6</v>
      </c>
      <c r="BS31" s="28"/>
      <c r="BT31" s="28"/>
      <c r="BU31" s="28"/>
      <c r="BV31" s="28"/>
      <c r="BW31" s="27"/>
      <c r="BX31" s="27"/>
      <c r="BY31" s="28" t="s">
        <v>72</v>
      </c>
      <c r="BZ31" s="29"/>
      <c r="CA31" s="29"/>
      <c r="CB31" s="28"/>
      <c r="CC31" s="31"/>
      <c r="CD31" s="28"/>
      <c r="CE31" s="27"/>
      <c r="CF31" s="28" t="str">
        <f t="shared" si="27"/>
        <v>-</v>
      </c>
      <c r="CG31" s="23">
        <f t="shared" si="21"/>
        <v>399255</v>
      </c>
      <c r="CH31" s="23">
        <f t="shared" si="6"/>
        <v>446398.23</v>
      </c>
      <c r="CI31" s="28">
        <f t="shared" si="7"/>
        <v>111.80779952661833</v>
      </c>
      <c r="CJ31" s="30"/>
      <c r="CK31" s="30"/>
      <c r="CL31" s="28"/>
      <c r="CM31" s="29"/>
      <c r="CN31" s="29"/>
      <c r="CO31" s="28"/>
      <c r="CP31" s="27"/>
      <c r="CQ31" s="27">
        <v>18.7</v>
      </c>
      <c r="CR31" s="28" t="s">
        <v>72</v>
      </c>
      <c r="CS31" s="27"/>
      <c r="CT31" s="27"/>
      <c r="CU31" s="28"/>
      <c r="CV31" s="29"/>
      <c r="CW31" s="29"/>
      <c r="CX31" s="28" t="str">
        <f t="shared" si="8"/>
        <v>-</v>
      </c>
      <c r="CY31" s="29"/>
      <c r="CZ31" s="29"/>
      <c r="DA31" s="28"/>
      <c r="DB31" s="27"/>
      <c r="DC31" s="27"/>
      <c r="DD31" s="28"/>
      <c r="DE31" s="27"/>
      <c r="DF31" s="27"/>
      <c r="DG31" s="28"/>
      <c r="DH31" s="27">
        <v>47183.33333333333</v>
      </c>
      <c r="DI31" s="27">
        <v>34432.13</v>
      </c>
      <c r="DJ31" s="28">
        <f t="shared" si="9"/>
        <v>72.97519604380078</v>
      </c>
      <c r="DK31" s="28"/>
      <c r="DL31" s="28"/>
      <c r="DM31" s="28"/>
      <c r="DN31" s="27"/>
      <c r="DO31" s="27"/>
      <c r="DP31" s="28" t="str">
        <f t="shared" si="22"/>
        <v>-</v>
      </c>
      <c r="DQ31" s="27">
        <v>100</v>
      </c>
      <c r="DR31" s="27">
        <v>60</v>
      </c>
      <c r="DS31" s="28">
        <f t="shared" si="23"/>
        <v>60</v>
      </c>
      <c r="DT31" s="23"/>
      <c r="DU31" s="34">
        <v>0</v>
      </c>
      <c r="DV31" s="28"/>
      <c r="DW31" s="30"/>
      <c r="DX31" s="30"/>
      <c r="DY31" s="28" t="str">
        <f t="shared" si="10"/>
        <v>-</v>
      </c>
      <c r="DZ31" s="23"/>
      <c r="EA31" s="32">
        <f t="shared" si="11"/>
        <v>47283.33333333333</v>
      </c>
      <c r="EB31" s="32">
        <f t="shared" si="12"/>
        <v>34510.829999999994</v>
      </c>
      <c r="EC31" s="28">
        <f t="shared" si="25"/>
        <v>72.98730348960169</v>
      </c>
      <c r="ED31" s="33">
        <f t="shared" si="13"/>
        <v>446538.3333333333</v>
      </c>
      <c r="EE31" s="33">
        <f t="shared" si="14"/>
        <v>480909.06</v>
      </c>
      <c r="EF31" s="28">
        <f t="shared" si="15"/>
        <v>107.69715030064609</v>
      </c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</row>
    <row r="32" spans="1:147" ht="19.5" customHeight="1">
      <c r="A32" s="16">
        <v>25</v>
      </c>
      <c r="B32" s="15" t="s">
        <v>38</v>
      </c>
      <c r="C32" s="23"/>
      <c r="D32" s="23"/>
      <c r="E32" s="23"/>
      <c r="F32" s="24"/>
      <c r="G32" s="24"/>
      <c r="H32" s="25"/>
      <c r="I32" s="46"/>
      <c r="J32" s="46"/>
      <c r="K32" s="28"/>
      <c r="L32" s="27"/>
      <c r="M32" s="27"/>
      <c r="N32" s="28" t="str">
        <f t="shared" si="0"/>
        <v>-</v>
      </c>
      <c r="O32" s="28"/>
      <c r="P32" s="28"/>
      <c r="Q32" s="28"/>
      <c r="R32" s="26"/>
      <c r="S32" s="26"/>
      <c r="T32" s="28" t="str">
        <f t="shared" si="1"/>
        <v>-</v>
      </c>
      <c r="U32" s="28"/>
      <c r="V32" s="28"/>
      <c r="W32" s="28"/>
      <c r="X32" s="28"/>
      <c r="Y32" s="28"/>
      <c r="Z32" s="28" t="str">
        <f t="shared" si="16"/>
        <v>-</v>
      </c>
      <c r="AA32" s="27">
        <v>3600</v>
      </c>
      <c r="AB32" s="27">
        <v>3979.1</v>
      </c>
      <c r="AC32" s="28">
        <f t="shared" si="2"/>
        <v>110.53055555555555</v>
      </c>
      <c r="AD32" s="27">
        <v>38989</v>
      </c>
      <c r="AE32" s="27">
        <v>54533.25</v>
      </c>
      <c r="AF32" s="28">
        <f t="shared" si="3"/>
        <v>139.86829618610378</v>
      </c>
      <c r="AG32" s="29"/>
      <c r="AH32" s="29"/>
      <c r="AI32" s="28"/>
      <c r="AJ32" s="30"/>
      <c r="AK32" s="27"/>
      <c r="AL32" s="28"/>
      <c r="AM32" s="27">
        <v>85150</v>
      </c>
      <c r="AN32" s="27">
        <v>98729.48</v>
      </c>
      <c r="AO32" s="28">
        <f t="shared" si="17"/>
        <v>115.94771579565473</v>
      </c>
      <c r="AP32" s="30"/>
      <c r="AQ32" s="26"/>
      <c r="AR32" s="28" t="str">
        <f t="shared" si="4"/>
        <v>-</v>
      </c>
      <c r="AS32" s="27">
        <v>390</v>
      </c>
      <c r="AT32" s="26">
        <v>391</v>
      </c>
      <c r="AU32" s="28">
        <f>AT32/AS32*100</f>
        <v>100.25641025641025</v>
      </c>
      <c r="AV32" s="29">
        <v>5550</v>
      </c>
      <c r="AW32" s="29">
        <v>7934.86</v>
      </c>
      <c r="AX32" s="28"/>
      <c r="AY32" s="28"/>
      <c r="AZ32" s="28"/>
      <c r="BA32" s="28"/>
      <c r="BB32" s="46"/>
      <c r="BC32" s="46"/>
      <c r="BD32" s="28"/>
      <c r="BE32" s="27">
        <v>250</v>
      </c>
      <c r="BF32" s="27">
        <v>367.6</v>
      </c>
      <c r="BG32" s="28">
        <f>BF32/BE32*100</f>
        <v>147.04000000000002</v>
      </c>
      <c r="BH32" s="27"/>
      <c r="BI32" s="27"/>
      <c r="BJ32" s="28" t="s">
        <v>72</v>
      </c>
      <c r="BK32" s="28"/>
      <c r="BL32" s="28"/>
      <c r="BM32" s="28"/>
      <c r="BN32" s="30"/>
      <c r="BO32" s="26"/>
      <c r="BP32" s="28" t="str">
        <f t="shared" si="18"/>
        <v>-</v>
      </c>
      <c r="BQ32" s="27">
        <v>50</v>
      </c>
      <c r="BR32" s="27">
        <v>186.94</v>
      </c>
      <c r="BS32" s="28">
        <f>BR32/BQ32*100</f>
        <v>373.88</v>
      </c>
      <c r="BT32" s="28"/>
      <c r="BU32" s="28"/>
      <c r="BV32" s="28"/>
      <c r="BW32" s="27"/>
      <c r="BX32" s="26"/>
      <c r="BY32" s="28" t="str">
        <f t="shared" si="19"/>
        <v>-</v>
      </c>
      <c r="BZ32" s="29"/>
      <c r="CA32" s="29"/>
      <c r="CB32" s="28"/>
      <c r="CC32" s="31"/>
      <c r="CD32" s="28"/>
      <c r="CE32" s="27"/>
      <c r="CF32" s="28" t="str">
        <f t="shared" si="27"/>
        <v>-</v>
      </c>
      <c r="CG32" s="23">
        <f t="shared" si="21"/>
        <v>133979</v>
      </c>
      <c r="CH32" s="23">
        <f t="shared" si="6"/>
        <v>166122.23</v>
      </c>
      <c r="CI32" s="28">
        <f t="shared" si="7"/>
        <v>123.99124489658828</v>
      </c>
      <c r="CJ32" s="30"/>
      <c r="CK32" s="30"/>
      <c r="CL32" s="28"/>
      <c r="CM32" s="29"/>
      <c r="CN32" s="29"/>
      <c r="CO32" s="28"/>
      <c r="CP32" s="27"/>
      <c r="CQ32" s="27">
        <v>0.65</v>
      </c>
      <c r="CR32" s="28" t="s">
        <v>72</v>
      </c>
      <c r="CS32" s="27"/>
      <c r="CT32" s="27"/>
      <c r="CU32" s="28"/>
      <c r="CV32" s="29"/>
      <c r="CW32" s="29"/>
      <c r="CX32" s="28" t="str">
        <f t="shared" si="8"/>
        <v>-</v>
      </c>
      <c r="CY32" s="29"/>
      <c r="CZ32" s="29"/>
      <c r="DA32" s="28"/>
      <c r="DB32" s="27"/>
      <c r="DC32" s="27"/>
      <c r="DD32" s="28"/>
      <c r="DE32" s="27"/>
      <c r="DF32" s="27"/>
      <c r="DG32" s="28"/>
      <c r="DH32" s="27">
        <v>24391.666666666664</v>
      </c>
      <c r="DI32" s="27">
        <v>19008.76</v>
      </c>
      <c r="DJ32" s="28">
        <f t="shared" si="9"/>
        <v>77.93137000341646</v>
      </c>
      <c r="DK32" s="28"/>
      <c r="DL32" s="28"/>
      <c r="DM32" s="28"/>
      <c r="DN32" s="27"/>
      <c r="DO32" s="27"/>
      <c r="DP32" s="28" t="str">
        <f t="shared" si="22"/>
        <v>-</v>
      </c>
      <c r="DQ32" s="27"/>
      <c r="DR32" s="27">
        <v>436</v>
      </c>
      <c r="DS32" s="28"/>
      <c r="DT32" s="23"/>
      <c r="DU32" s="34">
        <v>0</v>
      </c>
      <c r="DV32" s="28"/>
      <c r="DW32" s="30"/>
      <c r="DX32" s="30"/>
      <c r="DY32" s="28" t="str">
        <f t="shared" si="10"/>
        <v>-</v>
      </c>
      <c r="DZ32" s="23"/>
      <c r="EA32" s="32">
        <f t="shared" si="11"/>
        <v>24391.666666666664</v>
      </c>
      <c r="EB32" s="32">
        <f t="shared" si="12"/>
        <v>19445.41</v>
      </c>
      <c r="EC32" s="28">
        <f t="shared" si="25"/>
        <v>79.72153057738299</v>
      </c>
      <c r="ED32" s="33">
        <f t="shared" si="13"/>
        <v>158370.66666666666</v>
      </c>
      <c r="EE32" s="33">
        <f t="shared" si="14"/>
        <v>185567.64</v>
      </c>
      <c r="EF32" s="28">
        <f t="shared" si="15"/>
        <v>117.17298658000641</v>
      </c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</row>
    <row r="33" spans="1:147" ht="19.5" customHeight="1">
      <c r="A33" s="16">
        <v>26</v>
      </c>
      <c r="B33" s="15" t="s">
        <v>39</v>
      </c>
      <c r="C33" s="23"/>
      <c r="D33" s="23"/>
      <c r="E33" s="23"/>
      <c r="F33" s="24"/>
      <c r="G33" s="24"/>
      <c r="H33" s="25"/>
      <c r="I33" s="46"/>
      <c r="J33" s="48">
        <v>2781</v>
      </c>
      <c r="K33" s="28"/>
      <c r="L33" s="27"/>
      <c r="M33" s="27"/>
      <c r="N33" s="28" t="str">
        <f t="shared" si="0"/>
        <v>-</v>
      </c>
      <c r="O33" s="28"/>
      <c r="P33" s="28"/>
      <c r="Q33" s="28"/>
      <c r="R33" s="26"/>
      <c r="S33" s="26"/>
      <c r="T33" s="28" t="str">
        <f t="shared" si="1"/>
        <v>-</v>
      </c>
      <c r="U33" s="28"/>
      <c r="V33" s="28">
        <v>47100.21</v>
      </c>
      <c r="W33" s="28"/>
      <c r="X33" s="28">
        <v>206030</v>
      </c>
      <c r="Y33" s="28">
        <v>169970.74</v>
      </c>
      <c r="Z33" s="28">
        <f t="shared" si="16"/>
        <v>82.4980536815027</v>
      </c>
      <c r="AA33" s="27">
        <v>49500</v>
      </c>
      <c r="AB33" s="27">
        <v>54271</v>
      </c>
      <c r="AC33" s="28">
        <f t="shared" si="2"/>
        <v>109.63838383838385</v>
      </c>
      <c r="AD33" s="27">
        <v>165625</v>
      </c>
      <c r="AE33" s="27">
        <v>154580.33</v>
      </c>
      <c r="AF33" s="28">
        <f t="shared" si="3"/>
        <v>93.33151999999998</v>
      </c>
      <c r="AG33" s="29"/>
      <c r="AH33" s="29"/>
      <c r="AI33" s="28"/>
      <c r="AJ33" s="30"/>
      <c r="AK33" s="27"/>
      <c r="AL33" s="28"/>
      <c r="AM33" s="27">
        <v>181396</v>
      </c>
      <c r="AN33" s="27">
        <v>256746.49</v>
      </c>
      <c r="AO33" s="28">
        <f t="shared" si="17"/>
        <v>141.53922357714612</v>
      </c>
      <c r="AP33" s="30"/>
      <c r="AQ33" s="26">
        <v>4027.52</v>
      </c>
      <c r="AR33" s="28"/>
      <c r="AS33" s="27"/>
      <c r="AT33" s="26">
        <v>1707.62</v>
      </c>
      <c r="AU33" s="28"/>
      <c r="AV33" s="29"/>
      <c r="AW33" s="29"/>
      <c r="AX33" s="28"/>
      <c r="AY33" s="28"/>
      <c r="AZ33" s="28"/>
      <c r="BA33" s="28"/>
      <c r="BB33" s="46"/>
      <c r="BC33" s="46"/>
      <c r="BD33" s="28"/>
      <c r="BE33" s="27">
        <v>290</v>
      </c>
      <c r="BF33" s="27">
        <v>523</v>
      </c>
      <c r="BG33" s="28">
        <f t="shared" si="24"/>
        <v>180.3448275862069</v>
      </c>
      <c r="BH33" s="27"/>
      <c r="BI33" s="28"/>
      <c r="BJ33" s="28"/>
      <c r="BK33" s="28"/>
      <c r="BL33" s="28"/>
      <c r="BM33" s="28"/>
      <c r="BN33" s="30"/>
      <c r="BO33" s="26"/>
      <c r="BP33" s="28" t="str">
        <f t="shared" si="18"/>
        <v>-</v>
      </c>
      <c r="BQ33" s="27">
        <v>400</v>
      </c>
      <c r="BR33" s="27">
        <v>520.37</v>
      </c>
      <c r="BS33" s="28">
        <f t="shared" si="5"/>
        <v>130.0925</v>
      </c>
      <c r="BT33" s="28"/>
      <c r="BU33" s="28"/>
      <c r="BV33" s="28"/>
      <c r="BW33" s="27"/>
      <c r="BX33" s="26"/>
      <c r="BY33" s="28" t="str">
        <f t="shared" si="19"/>
        <v>-</v>
      </c>
      <c r="BZ33" s="29"/>
      <c r="CA33" s="29"/>
      <c r="CB33" s="28"/>
      <c r="CC33" s="31"/>
      <c r="CD33" s="28"/>
      <c r="CE33" s="27"/>
      <c r="CF33" s="28" t="s">
        <v>72</v>
      </c>
      <c r="CG33" s="23">
        <f t="shared" si="21"/>
        <v>603241</v>
      </c>
      <c r="CH33" s="23">
        <f t="shared" si="6"/>
        <v>692228.28</v>
      </c>
      <c r="CI33" s="28">
        <f t="shared" si="7"/>
        <v>114.75153048284186</v>
      </c>
      <c r="CJ33" s="30"/>
      <c r="CK33" s="30"/>
      <c r="CL33" s="28"/>
      <c r="CM33" s="29"/>
      <c r="CN33" s="29"/>
      <c r="CO33" s="28"/>
      <c r="CP33" s="27"/>
      <c r="CQ33" s="27">
        <v>354.79</v>
      </c>
      <c r="CR33" s="28" t="s">
        <v>72</v>
      </c>
      <c r="CS33" s="27"/>
      <c r="CT33" s="27"/>
      <c r="CU33" s="28"/>
      <c r="CV33" s="29"/>
      <c r="CW33" s="29"/>
      <c r="CX33" s="28" t="str">
        <f t="shared" si="8"/>
        <v>-</v>
      </c>
      <c r="CY33" s="29"/>
      <c r="CZ33" s="29"/>
      <c r="DA33" s="28"/>
      <c r="DB33" s="27"/>
      <c r="DC33" s="27"/>
      <c r="DD33" s="28"/>
      <c r="DE33" s="27"/>
      <c r="DF33" s="27">
        <v>100000</v>
      </c>
      <c r="DG33" s="28"/>
      <c r="DH33" s="27">
        <v>36875</v>
      </c>
      <c r="DI33" s="27">
        <v>12786.86</v>
      </c>
      <c r="DJ33" s="28">
        <f t="shared" si="9"/>
        <v>34.676230508474575</v>
      </c>
      <c r="DK33" s="28"/>
      <c r="DL33" s="28"/>
      <c r="DM33" s="28"/>
      <c r="DN33" s="27"/>
      <c r="DO33" s="27"/>
      <c r="DP33" s="28"/>
      <c r="DQ33" s="27"/>
      <c r="DR33" s="27"/>
      <c r="DS33" s="28" t="str">
        <f t="shared" si="23"/>
        <v>-</v>
      </c>
      <c r="DT33" s="23"/>
      <c r="DU33" s="34">
        <v>0</v>
      </c>
      <c r="DV33" s="28"/>
      <c r="DW33" s="30"/>
      <c r="DX33" s="30"/>
      <c r="DY33" s="28" t="str">
        <f t="shared" si="10"/>
        <v>-</v>
      </c>
      <c r="DZ33" s="23"/>
      <c r="EA33" s="32">
        <f t="shared" si="11"/>
        <v>36875</v>
      </c>
      <c r="EB33" s="32">
        <f t="shared" si="12"/>
        <v>113141.65</v>
      </c>
      <c r="EC33" s="28">
        <f t="shared" si="25"/>
        <v>306.824813559322</v>
      </c>
      <c r="ED33" s="33">
        <f t="shared" si="13"/>
        <v>640116</v>
      </c>
      <c r="EE33" s="33">
        <f t="shared" si="14"/>
        <v>805369.93</v>
      </c>
      <c r="EF33" s="28">
        <f t="shared" si="15"/>
        <v>125.81624736766462</v>
      </c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</row>
    <row r="34" spans="1:147" ht="19.5" customHeight="1">
      <c r="A34" s="16">
        <v>27</v>
      </c>
      <c r="B34" s="15" t="s">
        <v>40</v>
      </c>
      <c r="C34" s="23"/>
      <c r="D34" s="23"/>
      <c r="E34" s="23"/>
      <c r="F34" s="24"/>
      <c r="G34" s="24"/>
      <c r="H34" s="25"/>
      <c r="I34" s="46"/>
      <c r="J34" s="46"/>
      <c r="K34" s="28"/>
      <c r="L34" s="27">
        <v>17200</v>
      </c>
      <c r="M34" s="27">
        <v>12355.9</v>
      </c>
      <c r="N34" s="28">
        <f t="shared" si="0"/>
        <v>71.83662790697674</v>
      </c>
      <c r="O34" s="28"/>
      <c r="P34" s="28"/>
      <c r="Q34" s="28"/>
      <c r="R34" s="26"/>
      <c r="S34" s="26"/>
      <c r="T34" s="28" t="str">
        <f t="shared" si="1"/>
        <v>-</v>
      </c>
      <c r="U34" s="28"/>
      <c r="V34" s="28"/>
      <c r="W34" s="28"/>
      <c r="X34" s="28"/>
      <c r="Y34" s="28"/>
      <c r="Z34" s="28" t="str">
        <f t="shared" si="16"/>
        <v>-</v>
      </c>
      <c r="AA34" s="27">
        <v>14498</v>
      </c>
      <c r="AB34" s="27">
        <v>11199</v>
      </c>
      <c r="AC34" s="28">
        <f t="shared" si="2"/>
        <v>77.24513726031176</v>
      </c>
      <c r="AD34" s="27">
        <v>141500</v>
      </c>
      <c r="AE34" s="27">
        <v>212382.78</v>
      </c>
      <c r="AF34" s="28">
        <f t="shared" si="3"/>
        <v>150.09383745583037</v>
      </c>
      <c r="AG34" s="29"/>
      <c r="AH34" s="29"/>
      <c r="AI34" s="28"/>
      <c r="AJ34" s="30"/>
      <c r="AK34" s="26"/>
      <c r="AL34" s="28"/>
      <c r="AM34" s="27">
        <v>115672</v>
      </c>
      <c r="AN34" s="27">
        <v>101357.55</v>
      </c>
      <c r="AO34" s="28">
        <f t="shared" si="17"/>
        <v>87.62496541946193</v>
      </c>
      <c r="AP34" s="30"/>
      <c r="AQ34" s="26"/>
      <c r="AR34" s="28" t="str">
        <f t="shared" si="4"/>
        <v>-</v>
      </c>
      <c r="AS34" s="27"/>
      <c r="AT34" s="26"/>
      <c r="AU34" s="28"/>
      <c r="AV34" s="29"/>
      <c r="AW34" s="29">
        <v>4800</v>
      </c>
      <c r="AX34" s="28"/>
      <c r="AY34" s="28"/>
      <c r="AZ34" s="28"/>
      <c r="BA34" s="28"/>
      <c r="BB34" s="46"/>
      <c r="BC34" s="46"/>
      <c r="BD34" s="28"/>
      <c r="BE34" s="27">
        <v>420</v>
      </c>
      <c r="BF34" s="27">
        <v>827.7</v>
      </c>
      <c r="BG34" s="28">
        <f t="shared" si="24"/>
        <v>197.07142857142858</v>
      </c>
      <c r="BH34" s="27"/>
      <c r="BI34" s="28"/>
      <c r="BJ34" s="28"/>
      <c r="BK34" s="28"/>
      <c r="BL34" s="28"/>
      <c r="BM34" s="28"/>
      <c r="BN34" s="30"/>
      <c r="BO34" s="26"/>
      <c r="BP34" s="28" t="str">
        <f t="shared" si="18"/>
        <v>-</v>
      </c>
      <c r="BQ34" s="27">
        <v>80</v>
      </c>
      <c r="BR34" s="27">
        <v>826.88</v>
      </c>
      <c r="BS34" s="28">
        <f t="shared" si="5"/>
        <v>1033.6000000000001</v>
      </c>
      <c r="BT34" s="28"/>
      <c r="BU34" s="28"/>
      <c r="BV34" s="28"/>
      <c r="BW34" s="27"/>
      <c r="BX34" s="26"/>
      <c r="BY34" s="28" t="str">
        <f t="shared" si="19"/>
        <v>-</v>
      </c>
      <c r="BZ34" s="29"/>
      <c r="CA34" s="29"/>
      <c r="CB34" s="28"/>
      <c r="CC34" s="31"/>
      <c r="CD34" s="28"/>
      <c r="CE34" s="28"/>
      <c r="CF34" s="28"/>
      <c r="CG34" s="23">
        <f t="shared" si="21"/>
        <v>289370</v>
      </c>
      <c r="CH34" s="23">
        <f t="shared" si="6"/>
        <v>343749.81000000006</v>
      </c>
      <c r="CI34" s="28">
        <f t="shared" si="7"/>
        <v>118.79248367142414</v>
      </c>
      <c r="CJ34" s="30"/>
      <c r="CK34" s="30"/>
      <c r="CL34" s="28"/>
      <c r="CM34" s="29"/>
      <c r="CN34" s="29"/>
      <c r="CO34" s="28"/>
      <c r="CP34" s="27"/>
      <c r="CQ34" s="27"/>
      <c r="CR34" s="28"/>
      <c r="CS34" s="27"/>
      <c r="CT34" s="27"/>
      <c r="CU34" s="28"/>
      <c r="CV34" s="29"/>
      <c r="CW34" s="29"/>
      <c r="CX34" s="28" t="str">
        <f t="shared" si="8"/>
        <v>-</v>
      </c>
      <c r="CY34" s="29"/>
      <c r="CZ34" s="29"/>
      <c r="DA34" s="28"/>
      <c r="DB34" s="27"/>
      <c r="DC34" s="27">
        <v>542.67</v>
      </c>
      <c r="DD34" s="28"/>
      <c r="DE34" s="27"/>
      <c r="DF34" s="27"/>
      <c r="DG34" s="28"/>
      <c r="DH34" s="27">
        <v>37708.333333333336</v>
      </c>
      <c r="DI34" s="27">
        <v>37558.58</v>
      </c>
      <c r="DJ34" s="28">
        <f t="shared" si="9"/>
        <v>99.6028640883978</v>
      </c>
      <c r="DK34" s="28"/>
      <c r="DL34" s="28"/>
      <c r="DM34" s="28"/>
      <c r="DN34" s="27"/>
      <c r="DO34" s="27"/>
      <c r="DP34" s="28"/>
      <c r="DQ34" s="27"/>
      <c r="DR34" s="27"/>
      <c r="DS34" s="28" t="str">
        <f t="shared" si="23"/>
        <v>-</v>
      </c>
      <c r="DT34" s="23"/>
      <c r="DU34" s="34">
        <v>0</v>
      </c>
      <c r="DV34" s="28"/>
      <c r="DW34" s="30"/>
      <c r="DX34" s="30"/>
      <c r="DY34" s="28" t="str">
        <f t="shared" si="10"/>
        <v>-</v>
      </c>
      <c r="DZ34" s="23"/>
      <c r="EA34" s="32">
        <f t="shared" si="11"/>
        <v>37708.333333333336</v>
      </c>
      <c r="EB34" s="32">
        <f t="shared" si="12"/>
        <v>38101.25</v>
      </c>
      <c r="EC34" s="28">
        <f t="shared" si="25"/>
        <v>101.04198895027623</v>
      </c>
      <c r="ED34" s="33">
        <f t="shared" si="13"/>
        <v>327078.3333333333</v>
      </c>
      <c r="EE34" s="33">
        <f t="shared" si="14"/>
        <v>381851.06000000006</v>
      </c>
      <c r="EF34" s="28">
        <f t="shared" si="15"/>
        <v>116.7460577741316</v>
      </c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</row>
    <row r="35" spans="1:147" ht="19.5" customHeight="1">
      <c r="A35" s="16"/>
      <c r="B35" s="15"/>
      <c r="C35" s="23"/>
      <c r="D35" s="23"/>
      <c r="E35" s="23"/>
      <c r="F35" s="28"/>
      <c r="G35" s="28"/>
      <c r="H35" s="28"/>
      <c r="I35" s="46"/>
      <c r="J35" s="46"/>
      <c r="K35" s="28"/>
      <c r="L35" s="26"/>
      <c r="M35" s="36"/>
      <c r="N35" s="28" t="str">
        <f t="shared" si="0"/>
        <v>-</v>
      </c>
      <c r="O35" s="28"/>
      <c r="P35" s="28"/>
      <c r="Q35" s="28"/>
      <c r="R35" s="35"/>
      <c r="S35" s="35"/>
      <c r="T35" s="28"/>
      <c r="U35" s="28"/>
      <c r="V35" s="28"/>
      <c r="W35" s="28"/>
      <c r="X35" s="28"/>
      <c r="Y35" s="28"/>
      <c r="Z35" s="28" t="str">
        <f t="shared" si="16"/>
        <v>-</v>
      </c>
      <c r="AA35" s="28"/>
      <c r="AB35" s="28"/>
      <c r="AC35" s="28"/>
      <c r="AD35" s="33"/>
      <c r="AE35" s="33"/>
      <c r="AF35" s="28"/>
      <c r="AG35" s="28"/>
      <c r="AH35" s="37"/>
      <c r="AI35" s="28"/>
      <c r="AJ35" s="23"/>
      <c r="AK35" s="35"/>
      <c r="AL35" s="28"/>
      <c r="AM35" s="30"/>
      <c r="AN35" s="28"/>
      <c r="AO35" s="28"/>
      <c r="AP35" s="30"/>
      <c r="AQ35" s="26"/>
      <c r="AR35" s="28"/>
      <c r="AS35" s="23"/>
      <c r="AT35" s="35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3"/>
      <c r="BO35" s="35"/>
      <c r="BP35" s="28"/>
      <c r="BQ35" s="28"/>
      <c r="BR35" s="28"/>
      <c r="BS35" s="28" t="str">
        <f>IF(BR35&lt;&gt;0,BR35/BQ35*100,"-")</f>
        <v>-</v>
      </c>
      <c r="BT35" s="28"/>
      <c r="BU35" s="28"/>
      <c r="BV35" s="28"/>
      <c r="BW35" s="23"/>
      <c r="BX35" s="35"/>
      <c r="BY35" s="28"/>
      <c r="BZ35" s="28"/>
      <c r="CA35" s="28"/>
      <c r="CB35" s="28"/>
      <c r="CC35" s="31"/>
      <c r="CD35" s="28"/>
      <c r="CE35" s="28"/>
      <c r="CF35" s="28"/>
      <c r="CG35" s="23">
        <f>BW35+BQ35+BN35+BE35+AV35+AS35+AP35+AM35+AJ35+AG35+AD35+AA35+R35+L35+I35+BH35+CD35+BT35+BK35</f>
        <v>0</v>
      </c>
      <c r="CH35" s="23"/>
      <c r="CI35" s="28"/>
      <c r="CJ35" s="34"/>
      <c r="CK35" s="35"/>
      <c r="CL35" s="28"/>
      <c r="CM35" s="29"/>
      <c r="CN35" s="29"/>
      <c r="CO35" s="28"/>
      <c r="CP35" s="38"/>
      <c r="CQ35" s="38"/>
      <c r="CR35" s="28"/>
      <c r="CS35" s="28"/>
      <c r="CT35" s="28"/>
      <c r="CU35" s="28"/>
      <c r="CV35" s="29"/>
      <c r="CW35" s="29"/>
      <c r="CX35" s="28"/>
      <c r="CY35" s="28"/>
      <c r="CZ35" s="28"/>
      <c r="DA35" s="28"/>
      <c r="DB35" s="29"/>
      <c r="DC35" s="29"/>
      <c r="DD35" s="28"/>
      <c r="DE35" s="28"/>
      <c r="DF35" s="28"/>
      <c r="DG35" s="28"/>
      <c r="DH35" s="23"/>
      <c r="DI35" s="23"/>
      <c r="DJ35" s="28"/>
      <c r="DK35" s="28"/>
      <c r="DL35" s="28"/>
      <c r="DM35" s="28"/>
      <c r="DN35" s="28"/>
      <c r="DO35" s="28"/>
      <c r="DP35" s="28"/>
      <c r="DQ35" s="23"/>
      <c r="DR35" s="23"/>
      <c r="DS35" s="28"/>
      <c r="DT35" s="23"/>
      <c r="DU35" s="23"/>
      <c r="DV35" s="28"/>
      <c r="DW35" s="23"/>
      <c r="DX35" s="23"/>
      <c r="DY35" s="28"/>
      <c r="DZ35" s="23"/>
      <c r="EA35" s="32">
        <f>CV35+DH35+DN35+DQ35+DB35</f>
        <v>0</v>
      </c>
      <c r="EB35" s="39">
        <f>CW35+DI35+DO35+DR35+DC35</f>
        <v>0</v>
      </c>
      <c r="EC35" s="28"/>
      <c r="ED35" s="23"/>
      <c r="EE35" s="23"/>
      <c r="EF35" s="28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</row>
    <row r="36" spans="1:147" s="7" customFormat="1" ht="19.5" customHeight="1">
      <c r="A36" s="40"/>
      <c r="B36" s="41" t="s">
        <v>42</v>
      </c>
      <c r="C36" s="42"/>
      <c r="D36" s="42"/>
      <c r="E36" s="42"/>
      <c r="F36" s="42"/>
      <c r="G36" s="42">
        <f>SUM(G8:G34)</f>
        <v>0</v>
      </c>
      <c r="H36" s="43"/>
      <c r="I36" s="42">
        <f>SUM(I8:I35)</f>
        <v>9510</v>
      </c>
      <c r="J36" s="44">
        <f>SUM(J8:J35)</f>
        <v>74033</v>
      </c>
      <c r="K36" s="43">
        <f>J36/I36*100</f>
        <v>778.4752891692955</v>
      </c>
      <c r="L36" s="42">
        <f>SUM(L8:L35)</f>
        <v>48847</v>
      </c>
      <c r="M36" s="43">
        <f>SUM(M8:M35)</f>
        <v>88314.71999999999</v>
      </c>
      <c r="N36" s="43">
        <f>M36/L36*100</f>
        <v>180.79865703113802</v>
      </c>
      <c r="O36" s="42">
        <f>SUM(O8:O35)</f>
        <v>0</v>
      </c>
      <c r="P36" s="43">
        <f>SUM(P8:P35)</f>
        <v>0</v>
      </c>
      <c r="Q36" s="43" t="str">
        <f>IF(P36&lt;&gt;0,P36/O36*100,"-")</f>
        <v>-</v>
      </c>
      <c r="R36" s="42">
        <f>SUM(R8:R35)</f>
        <v>30000</v>
      </c>
      <c r="S36" s="43">
        <f>SUM(S8:S35)</f>
        <v>76136.38</v>
      </c>
      <c r="T36" s="43">
        <f>S36/R36*100</f>
        <v>253.78793333333337</v>
      </c>
      <c r="U36" s="42">
        <f>SUM(U8:U35)</f>
        <v>320000</v>
      </c>
      <c r="V36" s="43">
        <f>SUM(V8:V35)</f>
        <v>1611839.81</v>
      </c>
      <c r="W36" s="43">
        <f>V36/U36*100</f>
        <v>503.69994062500007</v>
      </c>
      <c r="X36" s="42">
        <f>SUM(X8:X35)</f>
        <v>5425832.52</v>
      </c>
      <c r="Y36" s="43">
        <f>SUM(Y8:Y35)</f>
        <v>5816650.61</v>
      </c>
      <c r="Z36" s="43">
        <f>Y36/X36*100</f>
        <v>107.20291473353475</v>
      </c>
      <c r="AA36" s="45">
        <f>SUM(AA8:AA35)</f>
        <v>3378887.22</v>
      </c>
      <c r="AB36" s="45">
        <f>SUM(AB8:AB35)</f>
        <v>3397630.1699999995</v>
      </c>
      <c r="AC36" s="43">
        <f>IF(AB36&lt;&gt;0,AB36/AA36*100,"-")</f>
        <v>100.55470777151298</v>
      </c>
      <c r="AD36" s="42">
        <f>SUM(AD8:AD35)</f>
        <v>4700551.17</v>
      </c>
      <c r="AE36" s="42">
        <f>SUM(AE8:AE35)</f>
        <v>6276746.319999998</v>
      </c>
      <c r="AF36" s="43">
        <f>AE36/AD36*100</f>
        <v>133.5321347007057</v>
      </c>
      <c r="AG36" s="45">
        <f>SUM(AG8:AG35)</f>
        <v>0</v>
      </c>
      <c r="AH36" s="42">
        <f>SUM(AH8:AH35)</f>
        <v>450</v>
      </c>
      <c r="AI36" s="43"/>
      <c r="AJ36" s="42">
        <f>SUM(AJ8:AJ35)</f>
        <v>0</v>
      </c>
      <c r="AK36" s="42">
        <f>SUM(AK8:AK35)</f>
        <v>-1665.15</v>
      </c>
      <c r="AL36" s="43"/>
      <c r="AM36" s="44">
        <f>SUM(AM8:AM35)</f>
        <v>9443758.09</v>
      </c>
      <c r="AN36" s="44">
        <f>SUM(AN8:AN35)</f>
        <v>11811879.469999999</v>
      </c>
      <c r="AO36" s="43">
        <f>AN36/AM36*100</f>
        <v>125.0760487237343</v>
      </c>
      <c r="AP36" s="42">
        <f>SUM(AP8:AP35)</f>
        <v>158956</v>
      </c>
      <c r="AQ36" s="42">
        <f>SUM(AQ8:AQ35)</f>
        <v>209013.81999999998</v>
      </c>
      <c r="AR36" s="43">
        <f>IF(AQ36&lt;&gt;0,AQ36/AP36*100,"-")</f>
        <v>131.49162032260497</v>
      </c>
      <c r="AS36" s="42">
        <f>SUM(AS8:AS35)</f>
        <v>3895</v>
      </c>
      <c r="AT36" s="42">
        <f>SUM(AT8:AT35)</f>
        <v>14033.219999999998</v>
      </c>
      <c r="AU36" s="43">
        <f>AT36/AS36*100</f>
        <v>360.28806161745825</v>
      </c>
      <c r="AV36" s="43">
        <f>SUM(AV8:AV34)</f>
        <v>5550</v>
      </c>
      <c r="AW36" s="43">
        <f>SUM(AW8:AW34)</f>
        <v>53919.68</v>
      </c>
      <c r="AX36" s="43">
        <f>IF(AW36&lt;&gt;0,AW36/AV36*100,"-")</f>
        <v>971.5257657657658</v>
      </c>
      <c r="AY36" s="43">
        <f>SUM(AY8:AY34)</f>
        <v>0</v>
      </c>
      <c r="AZ36" s="43">
        <f>SUM(AZ8:AZ34)</f>
        <v>0</v>
      </c>
      <c r="BA36" s="43" t="str">
        <f>IF(AZ36&lt;&gt;0,AZ36/AY36*100,"-")</f>
        <v>-</v>
      </c>
      <c r="BB36" s="43">
        <f>SUM(BB8:BB34)</f>
        <v>0</v>
      </c>
      <c r="BC36" s="43">
        <f>SUM(BC8:BC34)</f>
        <v>0</v>
      </c>
      <c r="BD36" s="43" t="str">
        <f>IF(BC36&lt;&gt;0,BC36/BB36*100,"-")</f>
        <v>-</v>
      </c>
      <c r="BE36" s="43">
        <f>SUM(BE8:BE34)</f>
        <v>16276</v>
      </c>
      <c r="BF36" s="43">
        <f>SUM(BF8:BF34)</f>
        <v>31317.860000000008</v>
      </c>
      <c r="BG36" s="43">
        <f>IF(BF36&lt;&gt;0,BF36/BE36*100,"-")</f>
        <v>192.41742442860658</v>
      </c>
      <c r="BH36" s="43">
        <f>SUM(BH8:BH34)</f>
        <v>61216</v>
      </c>
      <c r="BI36" s="43">
        <f>SUM(BI8:BI34)</f>
        <v>70808.1</v>
      </c>
      <c r="BJ36" s="43">
        <f>BI36/BH36*100</f>
        <v>115.66926947203346</v>
      </c>
      <c r="BK36" s="43">
        <f>SUM(BK8:BK34)</f>
        <v>40</v>
      </c>
      <c r="BL36" s="43">
        <f>SUM(BL8:BL34)</f>
        <v>2280</v>
      </c>
      <c r="BM36" s="43">
        <f>IF(BL36&lt;&gt;0,BL36/BK36*100,"-")</f>
        <v>5700</v>
      </c>
      <c r="BN36" s="42">
        <f>SUM(BN8:BN35)</f>
        <v>0</v>
      </c>
      <c r="BO36" s="42">
        <f>SUM(BO8:BO35)</f>
        <v>646</v>
      </c>
      <c r="BP36" s="43"/>
      <c r="BQ36" s="45">
        <f>SUM(BQ8:BQ34)</f>
        <v>4747</v>
      </c>
      <c r="BR36" s="45">
        <f>SUM(BR8:BR34)</f>
        <v>12068.950000000003</v>
      </c>
      <c r="BS36" s="43">
        <f>IF(BR36&lt;&gt;0,BR36/BQ36*100,"-")</f>
        <v>254.24373288392675</v>
      </c>
      <c r="BT36" s="45">
        <f>SUM(BT8:BT34)</f>
        <v>0</v>
      </c>
      <c r="BU36" s="45">
        <f>SUM(BU8:BU34)</f>
        <v>2485.66</v>
      </c>
      <c r="BV36" s="43"/>
      <c r="BW36" s="42">
        <f>SUM(BW8:BW35)</f>
        <v>30165</v>
      </c>
      <c r="BX36" s="42">
        <f>SUM(BX8:BX35)</f>
        <v>68176.29000000001</v>
      </c>
      <c r="BY36" s="43">
        <f>IF(BX36&lt;&gt;0,BX36/BW36*100,"-")</f>
        <v>226.01123818995526</v>
      </c>
      <c r="BZ36" s="28"/>
      <c r="CA36" s="42">
        <f>SUM(CA8:CA34)</f>
        <v>0</v>
      </c>
      <c r="CB36" s="28"/>
      <c r="CC36" s="43"/>
      <c r="CD36" s="44">
        <f>SUM(CD8:CD34)</f>
        <v>0</v>
      </c>
      <c r="CE36" s="45">
        <f>SUM(CE8:CE35)</f>
        <v>9.600000000000001</v>
      </c>
      <c r="CF36" s="43"/>
      <c r="CG36" s="42">
        <f>SUM(CG8:CG35)</f>
        <v>23638231</v>
      </c>
      <c r="CH36" s="42">
        <f>SUM(CH8:CH35)</f>
        <v>29616774.510000005</v>
      </c>
      <c r="CI36" s="43">
        <f>IF(CH36&lt;&gt;0,CH36/CG36*100,"-")</f>
        <v>125.29183977430462</v>
      </c>
      <c r="CJ36" s="42">
        <f>SUM(CJ8:CJ35)</f>
        <v>0</v>
      </c>
      <c r="CK36" s="42">
        <f>SUM(CK8:CK35)</f>
        <v>0</v>
      </c>
      <c r="CL36" s="43"/>
      <c r="CM36" s="45">
        <f>SUM(CM8:CM35)</f>
        <v>0</v>
      </c>
      <c r="CN36" s="45">
        <f>SUM(CN8:CN35)</f>
        <v>0</v>
      </c>
      <c r="CO36" s="43"/>
      <c r="CP36" s="43">
        <f>SUM(CP8:CP34)</f>
        <v>25490</v>
      </c>
      <c r="CQ36" s="44">
        <f>SUM(CQ8:CQ34)</f>
        <v>131961.22000000003</v>
      </c>
      <c r="CR36" s="43">
        <f>IF(CQ36&lt;&gt;0,CQ36/CP36*100,"-")</f>
        <v>517.6979992153787</v>
      </c>
      <c r="CS36" s="42">
        <f>SUM(CS8:CS35)</f>
        <v>0</v>
      </c>
      <c r="CT36" s="42">
        <f>SUM(CT8:CT35)</f>
        <v>0</v>
      </c>
      <c r="CU36" s="43"/>
      <c r="CV36" s="45">
        <f>SUM(CV8:CV35)</f>
        <v>180000</v>
      </c>
      <c r="CW36" s="45">
        <f>SUM(CW8:CW35)</f>
        <v>22257.96</v>
      </c>
      <c r="CX36" s="43"/>
      <c r="CY36" s="45">
        <f>SUM(CY8:CY35)</f>
        <v>0</v>
      </c>
      <c r="CZ36" s="45">
        <f>SUM(CZ8:CZ35)</f>
        <v>0</v>
      </c>
      <c r="DA36" s="43"/>
      <c r="DB36" s="43"/>
      <c r="DC36" s="43">
        <f>SUM(DC8:DC34)</f>
        <v>22548.01</v>
      </c>
      <c r="DD36" s="43"/>
      <c r="DE36" s="45">
        <f>SUM(DE8:DE35)</f>
        <v>477075</v>
      </c>
      <c r="DF36" s="42">
        <f>SUM(DF8:DF35)</f>
        <v>1149368.74</v>
      </c>
      <c r="DG36" s="43">
        <f>IF(DF36&lt;&gt;0,DF36/DE36*100,"-")</f>
        <v>240.91992663627312</v>
      </c>
      <c r="DH36" s="45">
        <f>SUM(DH8:DH35)</f>
        <v>1859653.75</v>
      </c>
      <c r="DI36" s="42">
        <f>SUM(DI8:DI35)</f>
        <v>1631959.3200000003</v>
      </c>
      <c r="DJ36" s="43">
        <f>IF(DI36&lt;&gt;0,DI36/DH36*100,"-")</f>
        <v>87.75608470125152</v>
      </c>
      <c r="DK36" s="45">
        <f>SUM(DK8:DK35)</f>
        <v>0</v>
      </c>
      <c r="DL36" s="42">
        <f>SUM(DL8:DL35)</f>
        <v>81100</v>
      </c>
      <c r="DM36" s="43"/>
      <c r="DN36" s="44">
        <f>SUM(DN8:DN34)</f>
        <v>874674</v>
      </c>
      <c r="DO36" s="45">
        <f>SUM(DO8:DO35)</f>
        <v>1126407</v>
      </c>
      <c r="DP36" s="43"/>
      <c r="DQ36" s="45">
        <f>SUM(DQ8:DQ35)</f>
        <v>145868</v>
      </c>
      <c r="DR36" s="42">
        <f>SUM(DR8:DR35)</f>
        <v>166617.05</v>
      </c>
      <c r="DS36" s="45">
        <f>DR36/DQ36*100</f>
        <v>114.22453862396138</v>
      </c>
      <c r="DT36" s="42"/>
      <c r="DU36" s="45">
        <f>SUM(DU8:DU35)</f>
        <v>0</v>
      </c>
      <c r="DV36" s="42"/>
      <c r="DW36" s="45">
        <f>SUM(DW8:DW35)</f>
        <v>0</v>
      </c>
      <c r="DX36" s="42">
        <f>SUM(DX8:DX35)</f>
        <v>0</v>
      </c>
      <c r="DY36" s="45" t="str">
        <f>IF(DX36&lt;&gt;0,DX36/DW36*100,"-")</f>
        <v>-</v>
      </c>
      <c r="DZ36" s="42"/>
      <c r="EA36" s="45">
        <f>SUM(EA8:EA35)</f>
        <v>3562760.7500000005</v>
      </c>
      <c r="EB36" s="42">
        <f>SUM(EB8:EB35)</f>
        <v>4332219.299999999</v>
      </c>
      <c r="EC36" s="28">
        <f>IF(EB36&lt;&gt;0,EB36/EA36*100,"-")</f>
        <v>121.59725572366872</v>
      </c>
      <c r="ED36" s="45">
        <f>SUM(ED8:ED35)</f>
        <v>27200991.75</v>
      </c>
      <c r="EE36" s="45">
        <f>SUM(EE8:EE35)</f>
        <v>33948993.81</v>
      </c>
      <c r="EF36" s="43">
        <f>IF(EE36&lt;&gt;0,EE36/ED36*100,"-")</f>
        <v>124.80792657128026</v>
      </c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</row>
    <row r="37" spans="10:13" ht="12.75">
      <c r="J37" s="10">
        <v>0</v>
      </c>
      <c r="M37" s="13"/>
    </row>
    <row r="38" spans="3:87" ht="18">
      <c r="C38" s="9"/>
      <c r="D38" s="9"/>
      <c r="E38" s="9"/>
      <c r="I38" s="9" t="s">
        <v>61</v>
      </c>
      <c r="J38" s="10">
        <v>0</v>
      </c>
      <c r="AD38" s="9" t="s">
        <v>54</v>
      </c>
      <c r="CG38" s="11"/>
      <c r="CH38" s="11"/>
      <c r="CI38" s="12"/>
    </row>
    <row r="40" spans="85:135" ht="25.5" customHeight="1">
      <c r="CG40" s="12"/>
      <c r="CH40" s="12"/>
      <c r="DQ40" s="10"/>
      <c r="DR40" s="10"/>
      <c r="EA40" s="10"/>
      <c r="EB40" s="10"/>
      <c r="ED40" s="10"/>
      <c r="EE40" s="10"/>
    </row>
    <row r="42" spans="85:86" ht="12.75">
      <c r="CG42" s="4"/>
      <c r="CH42" s="4"/>
    </row>
    <row r="45" ht="12.75">
      <c r="CK45" s="4"/>
    </row>
  </sheetData>
  <sheetProtection/>
  <autoFilter ref="A7:EQ38"/>
  <mergeCells count="89">
    <mergeCell ref="I2:W2"/>
    <mergeCell ref="CY5:DA5"/>
    <mergeCell ref="CY6:DA6"/>
    <mergeCell ref="U5:W5"/>
    <mergeCell ref="U6:W6"/>
    <mergeCell ref="CV6:CX6"/>
    <mergeCell ref="BN6:BP6"/>
    <mergeCell ref="BQ5:BS5"/>
    <mergeCell ref="BQ6:BS6"/>
    <mergeCell ref="CD6:CF6"/>
    <mergeCell ref="CD5:CF5"/>
    <mergeCell ref="CV5:CX5"/>
    <mergeCell ref="CS5:CU5"/>
    <mergeCell ref="CS6:CU6"/>
    <mergeCell ref="CP5:CR5"/>
    <mergeCell ref="CP6:CR6"/>
    <mergeCell ref="CM6:CO6"/>
    <mergeCell ref="CG6:CI6"/>
    <mergeCell ref="CG5:CI5"/>
    <mergeCell ref="CJ5:CL5"/>
    <mergeCell ref="BW6:BY6"/>
    <mergeCell ref="BZ6:CB6"/>
    <mergeCell ref="BZ5:CB5"/>
    <mergeCell ref="BW5:BY5"/>
    <mergeCell ref="BT5:BV5"/>
    <mergeCell ref="AJ5:AL5"/>
    <mergeCell ref="AJ6:AL6"/>
    <mergeCell ref="AM5:AO5"/>
    <mergeCell ref="AM6:AO6"/>
    <mergeCell ref="BH5:BJ5"/>
    <mergeCell ref="BH6:BJ6"/>
    <mergeCell ref="AP5:AR5"/>
    <mergeCell ref="AP6:AR6"/>
    <mergeCell ref="BT6:BV6"/>
    <mergeCell ref="ED6:EF6"/>
    <mergeCell ref="DW6:DY6"/>
    <mergeCell ref="ED5:EF5"/>
    <mergeCell ref="EA5:EC5"/>
    <mergeCell ref="DZ5:DZ7"/>
    <mergeCell ref="EA6:EC6"/>
    <mergeCell ref="DW5:DY5"/>
    <mergeCell ref="DN6:DP6"/>
    <mergeCell ref="DB5:DD5"/>
    <mergeCell ref="DB6:DD6"/>
    <mergeCell ref="DK6:DM6"/>
    <mergeCell ref="DK5:DM5"/>
    <mergeCell ref="DN5:DP5"/>
    <mergeCell ref="DH5:DJ5"/>
    <mergeCell ref="DE5:DG5"/>
    <mergeCell ref="DE6:DG6"/>
    <mergeCell ref="DH6:DJ6"/>
    <mergeCell ref="DT6:DV6"/>
    <mergeCell ref="DT5:DV5"/>
    <mergeCell ref="DQ5:DS5"/>
    <mergeCell ref="DQ6:DS6"/>
    <mergeCell ref="BE5:BG5"/>
    <mergeCell ref="BE6:BG6"/>
    <mergeCell ref="BN5:BP5"/>
    <mergeCell ref="L5:N5"/>
    <mergeCell ref="L6:N6"/>
    <mergeCell ref="BK6:BM6"/>
    <mergeCell ref="AV5:AX5"/>
    <mergeCell ref="AV6:AX6"/>
    <mergeCell ref="AS6:AU6"/>
    <mergeCell ref="BK5:BM5"/>
    <mergeCell ref="CM5:CO5"/>
    <mergeCell ref="CJ6:CL6"/>
    <mergeCell ref="I5:K5"/>
    <mergeCell ref="AD5:AF5"/>
    <mergeCell ref="R5:T5"/>
    <mergeCell ref="I6:K6"/>
    <mergeCell ref="AD6:AF6"/>
    <mergeCell ref="R6:T6"/>
    <mergeCell ref="AA5:AC5"/>
    <mergeCell ref="O5:Q5"/>
    <mergeCell ref="BB5:BD5"/>
    <mergeCell ref="AY5:BA5"/>
    <mergeCell ref="AY6:BA6"/>
    <mergeCell ref="BB6:BD6"/>
    <mergeCell ref="C5:E5"/>
    <mergeCell ref="C6:E6"/>
    <mergeCell ref="AS5:AU5"/>
    <mergeCell ref="F5:H5"/>
    <mergeCell ref="F6:H6"/>
    <mergeCell ref="AA6:AC6"/>
    <mergeCell ref="AG5:AI5"/>
    <mergeCell ref="AG6:AI6"/>
    <mergeCell ref="X5:Z5"/>
    <mergeCell ref="X6:Z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99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Olga</cp:lastModifiedBy>
  <cp:lastPrinted>2016-02-08T13:57:17Z</cp:lastPrinted>
  <dcterms:created xsi:type="dcterms:W3CDTF">1999-04-28T05:36:56Z</dcterms:created>
  <dcterms:modified xsi:type="dcterms:W3CDTF">2017-06-14T06:11:42Z</dcterms:modified>
  <cp:category/>
  <cp:version/>
  <cp:contentType/>
  <cp:contentStatus/>
</cp:coreProperties>
</file>